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1. GS25\2025\"/>
    </mc:Choice>
  </mc:AlternateContent>
  <bookViews>
    <workbookView xWindow="0" yWindow="0" windowWidth="24000" windowHeight="9210"/>
  </bookViews>
  <sheets>
    <sheet name="CÔNG NỢ" sheetId="1" r:id="rId1"/>
    <sheet name="T12" sheetId="13" r:id="rId2"/>
    <sheet name="T11" sheetId="12" r:id="rId3"/>
    <sheet name="T10" sheetId="11" r:id="rId4"/>
    <sheet name="T9" sheetId="10" r:id="rId5"/>
    <sheet name="T8" sheetId="9" r:id="rId6"/>
    <sheet name="T7" sheetId="8" r:id="rId7"/>
    <sheet name="T6" sheetId="7" r:id="rId8"/>
    <sheet name="T5" sheetId="6" r:id="rId9"/>
    <sheet name="T4" sheetId="5" r:id="rId10"/>
    <sheet name="T3" sheetId="4" r:id="rId11"/>
    <sheet name="T2" sheetId="3" r:id="rId12"/>
    <sheet name="T1" sheetId="2" r:id="rId13"/>
  </sheets>
  <definedNames>
    <definedName name="_xlnm._FilterDatabase" localSheetId="10" hidden="1">'T3'!$B$3:$J$27</definedName>
    <definedName name="_xlnm._FilterDatabase" localSheetId="9" hidden="1">'T4'!$A$3:$J$18</definedName>
    <definedName name="_xlnm._FilterDatabase" localSheetId="8" hidden="1">'T5'!$A$3:$J$30</definedName>
    <definedName name="_xlnm._FilterDatabase" localSheetId="7" hidden="1">'T6'!$A$3:$J$36</definedName>
    <definedName name="_xlnm._FilterDatabase" localSheetId="6" hidden="1">'T7'!$B$3:$J$39</definedName>
    <definedName name="_xlnm._FilterDatabase" localSheetId="5" hidden="1">'T8'!$B$3:$J$38</definedName>
    <definedName name="_xlnm._FilterDatabase" localSheetId="4" hidden="1">'T9'!$B$3:$J$45</definedName>
    <definedName name="_xlnm.Print_Area" localSheetId="10">'T3'!$A$1:$J$24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E26" i="1" l="1"/>
  <c r="G43" i="11"/>
  <c r="H43" i="11"/>
  <c r="F43" i="11"/>
  <c r="H42" i="11"/>
  <c r="H41" i="11"/>
  <c r="H26" i="13" l="1"/>
  <c r="G46" i="1" l="1"/>
  <c r="C16" i="1"/>
  <c r="F34" i="1"/>
  <c r="G46" i="13"/>
  <c r="H46" i="13"/>
  <c r="F46" i="13"/>
  <c r="G45" i="13" l="1"/>
  <c r="H45" i="13"/>
  <c r="F45" i="13"/>
  <c r="F43" i="13"/>
  <c r="G43" i="13" l="1"/>
  <c r="H32" i="13"/>
  <c r="H33" i="13"/>
  <c r="H34" i="13"/>
  <c r="H35" i="13"/>
  <c r="H36" i="13"/>
  <c r="H37" i="13"/>
  <c r="H38" i="13"/>
  <c r="H39" i="13"/>
  <c r="H40" i="13"/>
  <c r="H41" i="13"/>
  <c r="H42" i="13"/>
  <c r="H31" i="13"/>
  <c r="H43" i="13" l="1"/>
  <c r="G24" i="13"/>
  <c r="F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24" i="13" l="1"/>
  <c r="G29" i="12"/>
  <c r="F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29" i="12" l="1"/>
  <c r="G38" i="11"/>
  <c r="H38" i="11"/>
  <c r="F38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4" i="11"/>
  <c r="H45" i="10" l="1"/>
  <c r="G45" i="10" l="1"/>
  <c r="F45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" i="10"/>
  <c r="G42" i="9" l="1"/>
  <c r="F42" i="9"/>
  <c r="G41" i="9"/>
  <c r="F41" i="9"/>
  <c r="H5" i="9"/>
  <c r="H6" i="9"/>
  <c r="H7" i="9"/>
  <c r="H8" i="9"/>
  <c r="H9" i="9"/>
  <c r="H10" i="9"/>
  <c r="H11" i="9"/>
  <c r="H12" i="9"/>
  <c r="H38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4" i="9"/>
  <c r="H42" i="9" l="1"/>
  <c r="H41" i="9"/>
  <c r="G39" i="8"/>
  <c r="F39" i="8"/>
  <c r="H38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4" i="8"/>
  <c r="H39" i="8" l="1"/>
  <c r="F36" i="7"/>
  <c r="G35" i="7"/>
  <c r="F35" i="7"/>
  <c r="G34" i="7"/>
  <c r="F34" i="7"/>
  <c r="G33" i="7"/>
  <c r="H33" i="7" s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32" i="7"/>
  <c r="H29" i="7"/>
  <c r="H30" i="7"/>
  <c r="H31" i="7"/>
  <c r="H4" i="7"/>
  <c r="H36" i="7" l="1"/>
  <c r="H34" i="7"/>
  <c r="H35" i="7"/>
  <c r="G36" i="7"/>
  <c r="F30" i="6" l="1"/>
  <c r="G30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4" i="6"/>
  <c r="H30" i="6" l="1"/>
  <c r="F20" i="5"/>
  <c r="G20" i="5"/>
  <c r="H5" i="5"/>
  <c r="H6" i="5"/>
  <c r="H7" i="5"/>
  <c r="H21" i="5" s="1"/>
  <c r="H8" i="5"/>
  <c r="H9" i="5"/>
  <c r="H10" i="5"/>
  <c r="H11" i="5"/>
  <c r="H12" i="5"/>
  <c r="H13" i="5"/>
  <c r="H14" i="5"/>
  <c r="H15" i="5"/>
  <c r="H16" i="5"/>
  <c r="H17" i="5"/>
  <c r="H18" i="5"/>
  <c r="H4" i="5"/>
  <c r="G21" i="5"/>
  <c r="F21" i="5"/>
  <c r="H20" i="5" l="1"/>
  <c r="I26" i="4"/>
  <c r="I25" i="4"/>
  <c r="G22" i="4"/>
  <c r="F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2" i="4" l="1"/>
  <c r="I27" i="4"/>
  <c r="G20" i="3"/>
  <c r="F16" i="3"/>
  <c r="G16" i="3"/>
  <c r="G19" i="3"/>
  <c r="H16" i="3"/>
  <c r="H5" i="3"/>
  <c r="H6" i="3"/>
  <c r="H7" i="3"/>
  <c r="H8" i="3"/>
  <c r="H9" i="3"/>
  <c r="H10" i="3"/>
  <c r="H11" i="3"/>
  <c r="H12" i="3"/>
  <c r="H13" i="3"/>
  <c r="H14" i="3"/>
  <c r="H15" i="3"/>
  <c r="H4" i="3"/>
  <c r="G11" i="2" l="1"/>
  <c r="F11" i="2"/>
  <c r="H10" i="2"/>
  <c r="H9" i="2"/>
  <c r="H8" i="2"/>
  <c r="H7" i="2"/>
  <c r="H6" i="2"/>
  <c r="H5" i="2"/>
  <c r="H4" i="2"/>
  <c r="H11" i="2" s="1"/>
  <c r="D16" i="1" l="1"/>
  <c r="G47" i="1" s="1"/>
</calcChain>
</file>

<file path=xl/sharedStrings.xml><?xml version="1.0" encoding="utf-8"?>
<sst xmlns="http://schemas.openxmlformats.org/spreadsheetml/2006/main" count="1805" uniqueCount="713">
  <si>
    <t xml:space="preserve">THEO DÕI CÔNG NỢ / CTY GS25 </t>
  </si>
  <si>
    <t>Ngày tháng</t>
  </si>
  <si>
    <t>Nội dung</t>
  </si>
  <si>
    <t>Số tiền bán hàng</t>
  </si>
  <si>
    <t>Thuế GTGT</t>
  </si>
  <si>
    <t>Số tiền hàng trả</t>
  </si>
  <si>
    <t>Giảm trừ</t>
  </si>
  <si>
    <t>Số tiền khách đã thanh toán</t>
  </si>
  <si>
    <t>Số dư đầu kỳ</t>
  </si>
  <si>
    <t>Bảng kê hóa đơn tháng 01</t>
  </si>
  <si>
    <t>Bảng kê hóa đơn tháng 02</t>
  </si>
  <si>
    <t>Bảng kê hóa đơn tháng 03</t>
  </si>
  <si>
    <t>Bảng kê hóa đơn tháng 04</t>
  </si>
  <si>
    <t>Bảng kê hóa đơn tháng 05</t>
  </si>
  <si>
    <t>Bảng kê hóa đơn tháng 06</t>
  </si>
  <si>
    <t>Bảng kê hóa đơn tháng 07</t>
  </si>
  <si>
    <t>Bảng kê hóa đơn tháng 08</t>
  </si>
  <si>
    <t>Bảng kê hóa đơn tháng 09</t>
  </si>
  <si>
    <t>Bảng kê hóa đơn tháng 10</t>
  </si>
  <si>
    <t>Bảng kê hóa đơn tháng 11</t>
  </si>
  <si>
    <t>Bảng kê hóa đơn tháng 12</t>
  </si>
  <si>
    <t>Tổng bán hàng</t>
  </si>
  <si>
    <t>Tổng hàng trả</t>
  </si>
  <si>
    <t>Tổng hỗ trợ</t>
  </si>
  <si>
    <t>Tổng đã thanh toán</t>
  </si>
  <si>
    <t>Dư nợ phải thu GS25</t>
  </si>
  <si>
    <t>BẢNG KÊ HÓA ĐƠN, CHỨNG TỪ HÀNG HÓA, DỊCH VỤ BÁN RA</t>
  </si>
  <si>
    <t>Tháng 01 năm 2025</t>
  </si>
  <si>
    <t>Ngày hóa đơn</t>
  </si>
  <si>
    <t>Số hóa đơn</t>
  </si>
  <si>
    <t>Ký hiệu HĐ</t>
  </si>
  <si>
    <t>Diễn giải</t>
  </si>
  <si>
    <t>Doanh số bán chưa có thuế GTGT</t>
  </si>
  <si>
    <t>Tổng thanh toán</t>
  </si>
  <si>
    <t>Tên người mua</t>
  </si>
  <si>
    <t>Mã số thuế người mua</t>
  </si>
  <si>
    <t>00001749</t>
  </si>
  <si>
    <t>1C25TNN</t>
  </si>
  <si>
    <t>WH0010085125130101</t>
  </si>
  <si>
    <t>CÔNG TY TNHH GS 25 VIETNAM</t>
  </si>
  <si>
    <t>0314658576</t>
  </si>
  <si>
    <t>00002842</t>
  </si>
  <si>
    <t>WH0010085125140105</t>
  </si>
  <si>
    <t>00003620</t>
  </si>
  <si>
    <t>WH0010085125110108</t>
  </si>
  <si>
    <t>00004983</t>
  </si>
  <si>
    <t>WH0010085125140112</t>
  </si>
  <si>
    <t>00005296</t>
  </si>
  <si>
    <t>WH0010085125120115</t>
  </si>
  <si>
    <t>00005300</t>
  </si>
  <si>
    <t>WH0010085125110116</t>
  </si>
  <si>
    <t>00005301</t>
  </si>
  <si>
    <t>WH0010085125110117</t>
  </si>
  <si>
    <t>Thanh toán công nợ</t>
  </si>
  <si>
    <t>Tháng 1</t>
  </si>
  <si>
    <t>Tháng 02 năm 2025</t>
  </si>
  <si>
    <t>00007039</t>
  </si>
  <si>
    <t>WH0010085125140119</t>
  </si>
  <si>
    <t>00008622</t>
  </si>
  <si>
    <t>WH0010085125170122</t>
  </si>
  <si>
    <t>00008623</t>
  </si>
  <si>
    <t>WH0010085125170123</t>
  </si>
  <si>
    <t>00008886</t>
  </si>
  <si>
    <t>WH0010085125130202</t>
  </si>
  <si>
    <t>00008887</t>
  </si>
  <si>
    <t>WH0010085125110205</t>
  </si>
  <si>
    <t>00010557</t>
  </si>
  <si>
    <t>WH0010085125110212</t>
  </si>
  <si>
    <t>00012310</t>
  </si>
  <si>
    <t>WH0010085125130209</t>
  </si>
  <si>
    <t>00012311</t>
  </si>
  <si>
    <t>WH0010085125140216</t>
  </si>
  <si>
    <t>00000525</t>
  </si>
  <si>
    <t>1C25TDV</t>
  </si>
  <si>
    <t>Hàng trả</t>
  </si>
  <si>
    <t>00012648</t>
  </si>
  <si>
    <t>WH0010085125110219</t>
  </si>
  <si>
    <t>1C25TNF</t>
  </si>
  <si>
    <t>Chiết khấu ưu đãi không điều kiện, Chiết khấu hàng quý cho từng cửa hàng Q2,3,4/2024</t>
  </si>
  <si>
    <t>00013926</t>
  </si>
  <si>
    <t>WH0010085125130223</t>
  </si>
  <si>
    <t xml:space="preserve">tổng bán </t>
  </si>
  <si>
    <t>hàng trả</t>
  </si>
  <si>
    <t>Chiết khấu</t>
  </si>
  <si>
    <t>hàng trả tháng 2</t>
  </si>
  <si>
    <t>Tháng 2</t>
  </si>
  <si>
    <t>HĐ 308 (27/02)</t>
  </si>
  <si>
    <t xml:space="preserve">BẢNG KÊ HÓA ĐƠN, CHỨNG TỪ HÀNG HÓA, DỊCH VỤ BÁN RA </t>
  </si>
  <si>
    <t>Tháng 3 năm 2025</t>
  </si>
  <si>
    <t>00014489</t>
  </si>
  <si>
    <t>WH0010085125120226</t>
  </si>
  <si>
    <t>00015565</t>
  </si>
  <si>
    <t>WH0010085125130302</t>
  </si>
  <si>
    <t>00015793</t>
  </si>
  <si>
    <t>WH0010085125110305</t>
  </si>
  <si>
    <t>00016962</t>
  </si>
  <si>
    <t>WH0010085125130309</t>
  </si>
  <si>
    <t>00017343</t>
  </si>
  <si>
    <t>WH0010085125110312</t>
  </si>
  <si>
    <t>00017467</t>
  </si>
  <si>
    <t>VN0435128120250303</t>
  </si>
  <si>
    <t>CHI NHÁNH HÀ NỘI - CÔNG TY TNHH GS 25 VIETNAM</t>
  </si>
  <si>
    <t>0314658576-003</t>
  </si>
  <si>
    <t>00017468</t>
  </si>
  <si>
    <t>VN0436128120250304</t>
  </si>
  <si>
    <t>00017469</t>
  </si>
  <si>
    <t>VN0438128120250303</t>
  </si>
  <si>
    <t>00017470</t>
  </si>
  <si>
    <t>VN0439128120250303</t>
  </si>
  <si>
    <t>00017471</t>
  </si>
  <si>
    <t>VN0442128120250303</t>
  </si>
  <si>
    <t>00017472</t>
  </si>
  <si>
    <t>VN0444128120250303</t>
  </si>
  <si>
    <t>00018456</t>
  </si>
  <si>
    <t>WH0010085125130316</t>
  </si>
  <si>
    <t>00019004</t>
  </si>
  <si>
    <t>VN0436128120250317</t>
  </si>
  <si>
    <t>00019005</t>
  </si>
  <si>
    <t>WH0010085125110319</t>
  </si>
  <si>
    <t>00020076</t>
  </si>
  <si>
    <t>WH0010085125130323</t>
  </si>
  <si>
    <t>00020521</t>
  </si>
  <si>
    <t>VN0443202524512949</t>
  </si>
  <si>
    <t>00020537</t>
  </si>
  <si>
    <t>WH0010085125110326</t>
  </si>
  <si>
    <t>00000853</t>
  </si>
  <si>
    <t>CÁC KHOẢN HỖ TRỢ</t>
  </si>
  <si>
    <t>Tên người bán</t>
  </si>
  <si>
    <t>Mã số thuế người bán</t>
  </si>
  <si>
    <t>Mặt hàng</t>
  </si>
  <si>
    <t>Giá trị HHDV mua vào chưa có thuế</t>
  </si>
  <si>
    <t>809</t>
  </si>
  <si>
    <t xml:space="preserve">Hỗ trợ vận chuyển </t>
  </si>
  <si>
    <t>810</t>
  </si>
  <si>
    <t xml:space="preserve">Hỗ trợ hủy hàng </t>
  </si>
  <si>
    <t>HĐ 809 (07/03)</t>
  </si>
  <si>
    <t>HĐ 810 (07/03)</t>
  </si>
  <si>
    <t>Tháng 3</t>
  </si>
  <si>
    <t>hàng trả tháng 3</t>
  </si>
  <si>
    <t>Tháng 4 năm 2025</t>
  </si>
  <si>
    <t>00021754</t>
  </si>
  <si>
    <t>WH0010085125130330</t>
  </si>
  <si>
    <t>00022024</t>
  </si>
  <si>
    <t>WH0010085125110402</t>
  </si>
  <si>
    <t>00022263</t>
  </si>
  <si>
    <t>WH0010085125130406</t>
  </si>
  <si>
    <t>00001126</t>
  </si>
  <si>
    <t>00023799</t>
  </si>
  <si>
    <t>VN0438128120250403</t>
  </si>
  <si>
    <t>00023802</t>
  </si>
  <si>
    <t>WH0010085125110409</t>
  </si>
  <si>
    <t>00025263</t>
  </si>
  <si>
    <t>VN0437202511291791</t>
  </si>
  <si>
    <t>00025264</t>
  </si>
  <si>
    <t>VN0438128120250417</t>
  </si>
  <si>
    <t>00026619</t>
  </si>
  <si>
    <t>WH0010085125110416</t>
  </si>
  <si>
    <t>00026620</t>
  </si>
  <si>
    <t>WH0010085125130420</t>
  </si>
  <si>
    <t>00026736</t>
  </si>
  <si>
    <t>WH0010085125110423</t>
  </si>
  <si>
    <t>00026777</t>
  </si>
  <si>
    <t>VN0446202514399512</t>
  </si>
  <si>
    <t>00026778</t>
  </si>
  <si>
    <t>VN0447202517465669</t>
  </si>
  <si>
    <t>00026780</t>
  </si>
  <si>
    <t>VN0448202517461969</t>
  </si>
  <si>
    <t>00026782</t>
  </si>
  <si>
    <t>VN0451202517464955</t>
  </si>
  <si>
    <t xml:space="preserve">TỔNG BÁN </t>
  </si>
  <si>
    <t>TỔNG TRẢ</t>
  </si>
  <si>
    <t>Tháng 4</t>
  </si>
  <si>
    <t>hàng trả tháng 4</t>
  </si>
  <si>
    <t>Tháng 5 năm 2025</t>
  </si>
  <si>
    <t>00026931</t>
  </si>
  <si>
    <t>WH0010085125130413</t>
  </si>
  <si>
    <t>00027228</t>
  </si>
  <si>
    <t>WH0010085125130427</t>
  </si>
  <si>
    <t>00028076</t>
  </si>
  <si>
    <t>VN0450202517467546</t>
  </si>
  <si>
    <t>00028077</t>
  </si>
  <si>
    <t>VN0444128120250423</t>
  </si>
  <si>
    <t>00028078</t>
  </si>
  <si>
    <t>VN0436128120250423</t>
  </si>
  <si>
    <t>00028205</t>
  </si>
  <si>
    <t>WH0010085125110430</t>
  </si>
  <si>
    <t>00029265</t>
  </si>
  <si>
    <t>WH0010085125110504</t>
  </si>
  <si>
    <t>00029907</t>
  </si>
  <si>
    <t>WH0010085125110507</t>
  </si>
  <si>
    <t>00029981</t>
  </si>
  <si>
    <t>VN0439128120250430</t>
  </si>
  <si>
    <t>00029982</t>
  </si>
  <si>
    <t>VN0446128120250504</t>
  </si>
  <si>
    <t>00029983</t>
  </si>
  <si>
    <t>VN0447128120250504</t>
  </si>
  <si>
    <t>00029984</t>
  </si>
  <si>
    <t>VN0451128120250504</t>
  </si>
  <si>
    <t>00030831</t>
  </si>
  <si>
    <t>WH0010085125130511</t>
  </si>
  <si>
    <t>00001488</t>
  </si>
  <si>
    <t>00031300</t>
  </si>
  <si>
    <t>WH0010085125110514</t>
  </si>
  <si>
    <t>00031338</t>
  </si>
  <si>
    <t>VN0435128120250511</t>
  </si>
  <si>
    <t>00032318</t>
  </si>
  <si>
    <t>WH0010085125140518</t>
  </si>
  <si>
    <t>00032922</t>
  </si>
  <si>
    <t>VN0451128120250515</t>
  </si>
  <si>
    <t>00032923</t>
  </si>
  <si>
    <t>VN0435128120250521</t>
  </si>
  <si>
    <t>00032924</t>
  </si>
  <si>
    <t>VN0446128120250521</t>
  </si>
  <si>
    <t>00032925</t>
  </si>
  <si>
    <t>VN0439128120250521</t>
  </si>
  <si>
    <t>00032926</t>
  </si>
  <si>
    <t>VN0443128120250521</t>
  </si>
  <si>
    <t>00032971</t>
  </si>
  <si>
    <t>WH0010085125110521</t>
  </si>
  <si>
    <t>00033010</t>
  </si>
  <si>
    <t>WH0010085125140525</t>
  </si>
  <si>
    <t>00033965</t>
  </si>
  <si>
    <t>VN0459202515108632</t>
  </si>
  <si>
    <t>00034230</t>
  </si>
  <si>
    <t>WH0010085125120528</t>
  </si>
  <si>
    <t>tổng bán</t>
  </si>
  <si>
    <t>hàng trả tháng 5</t>
  </si>
  <si>
    <t>Tháng 5</t>
  </si>
  <si>
    <t>Tháng 6 năm 2025</t>
  </si>
  <si>
    <t>00034541</t>
  </si>
  <si>
    <t>VN0453202515102899</t>
  </si>
  <si>
    <t>00034542</t>
  </si>
  <si>
    <t>VN0452202515108701</t>
  </si>
  <si>
    <t>00034543</t>
  </si>
  <si>
    <t>VN0461202515103665</t>
  </si>
  <si>
    <t>00034544</t>
  </si>
  <si>
    <t>VN0451128120250528</t>
  </si>
  <si>
    <t>00035495</t>
  </si>
  <si>
    <t>WH0010085125130601</t>
  </si>
  <si>
    <t>00035813</t>
  </si>
  <si>
    <t>VN0446128120250529</t>
  </si>
  <si>
    <t>00035814</t>
  </si>
  <si>
    <t>VN0436128120250601</t>
  </si>
  <si>
    <t>00036103</t>
  </si>
  <si>
    <t>WH0010085125120604</t>
  </si>
  <si>
    <t>00036696</t>
  </si>
  <si>
    <t>WH0010085125130608</t>
  </si>
  <si>
    <t>00037002</t>
  </si>
  <si>
    <t>WH0010085125110611</t>
  </si>
  <si>
    <t>00001764</t>
  </si>
  <si>
    <t>00001765</t>
  </si>
  <si>
    <t>00001766</t>
  </si>
  <si>
    <t>00038296</t>
  </si>
  <si>
    <t>WH0010085125130615</t>
  </si>
  <si>
    <t>00038361</t>
  </si>
  <si>
    <t>VN0444128120250604</t>
  </si>
  <si>
    <t>00038362</t>
  </si>
  <si>
    <t>VN0439128120250605</t>
  </si>
  <si>
    <t>00038363</t>
  </si>
  <si>
    <t>VN0443128120250605</t>
  </si>
  <si>
    <t>00038364</t>
  </si>
  <si>
    <t>VN0454202504424282</t>
  </si>
  <si>
    <t>00038365</t>
  </si>
  <si>
    <t>VN0464202504424662</t>
  </si>
  <si>
    <t>00038749</t>
  </si>
  <si>
    <t>WH0010085125110618</t>
  </si>
  <si>
    <t>00040115</t>
  </si>
  <si>
    <t>WH0010085125120622</t>
  </si>
  <si>
    <t>00040176</t>
  </si>
  <si>
    <t>VN0439128120250615</t>
  </si>
  <si>
    <t>00040177</t>
  </si>
  <si>
    <t>VN0437128120250615</t>
  </si>
  <si>
    <t>00040178</t>
  </si>
  <si>
    <t>VN0443128120250615</t>
  </si>
  <si>
    <t>00040179</t>
  </si>
  <si>
    <t>VN0439128120250619</t>
  </si>
  <si>
    <t>00001196</t>
  </si>
  <si>
    <t>Chiết khấu ưu đãi không điều kiện, Chiết khấu hàng quý cho từng cửa hàng Q1/2025</t>
  </si>
  <si>
    <t>00040748</t>
  </si>
  <si>
    <t>VN0465202514422449</t>
  </si>
  <si>
    <t>00040749</t>
  </si>
  <si>
    <t>VN0451128120250618</t>
  </si>
  <si>
    <t>00040762</t>
  </si>
  <si>
    <t>WH0010085125110625</t>
  </si>
  <si>
    <t>18/06</t>
  </si>
  <si>
    <t>hỗ trợ quý 1.2025</t>
  </si>
  <si>
    <t>tổng trả</t>
  </si>
  <si>
    <t>tổng ck</t>
  </si>
  <si>
    <t>hàng trả tháng 6</t>
  </si>
  <si>
    <t>HĐ1196 (30/06)</t>
  </si>
  <si>
    <t>HĐ 1789 (18/06)</t>
  </si>
  <si>
    <t>Tháng 6</t>
  </si>
  <si>
    <t>Tháng 7 năm 2025</t>
  </si>
  <si>
    <t>00043924</t>
  </si>
  <si>
    <t>VN0467202526353190</t>
  </si>
  <si>
    <t>00043925</t>
  </si>
  <si>
    <t>VN0466202526352917</t>
  </si>
  <si>
    <t>00043926</t>
  </si>
  <si>
    <t>GS25 Nguyen Ngoc Vu VN0443128120250702</t>
  </si>
  <si>
    <t>00043927</t>
  </si>
  <si>
    <t>GS25 Nguyen Son VN0447128120250702</t>
  </si>
  <si>
    <t>00043928</t>
  </si>
  <si>
    <t>GS25 36 Duy Tan VN0451128120250702</t>
  </si>
  <si>
    <t>00043929</t>
  </si>
  <si>
    <t>WH0010085125140629</t>
  </si>
  <si>
    <t>00043930</t>
  </si>
  <si>
    <t>WH0010085125110702</t>
  </si>
  <si>
    <t>00043931</t>
  </si>
  <si>
    <t>WH0010085125130706</t>
  </si>
  <si>
    <t>00045022</t>
  </si>
  <si>
    <t>WH0010085125110709</t>
  </si>
  <si>
    <t>00045117</t>
  </si>
  <si>
    <t>GS25 Hang Dau VN0439128120250702</t>
  </si>
  <si>
    <t>00045119</t>
  </si>
  <si>
    <t>GS25 Vinhomes Symphony - Ha Noi VN0468202509021970</t>
  </si>
  <si>
    <t>00045573</t>
  </si>
  <si>
    <t>WH0010085125130713</t>
  </si>
  <si>
    <t>00045889</t>
  </si>
  <si>
    <t>WH0010085125110716</t>
  </si>
  <si>
    <t>00047382</t>
  </si>
  <si>
    <t>GS25 Doi Can VN0436128120250709</t>
  </si>
  <si>
    <t>00047383</t>
  </si>
  <si>
    <t>GS25 Nguy Nhu Kon Tum-Ha Noi  VN0470202509029264</t>
  </si>
  <si>
    <t>00047384</t>
  </si>
  <si>
    <t>GS25 KDT Van Phu Ha Dong-Ha Noi  VN0471202509022832</t>
  </si>
  <si>
    <t>00047385</t>
  </si>
  <si>
    <t>GS25 Ngu Xa-Ha Noi VN0459128120250710</t>
  </si>
  <si>
    <t>00047386</t>
  </si>
  <si>
    <t>GS25 Nguyen Van Loc VN0448128120250710</t>
  </si>
  <si>
    <t>00047387</t>
  </si>
  <si>
    <t>GS25 36 Duy Tan VN0451128120250713</t>
  </si>
  <si>
    <t>00047388</t>
  </si>
  <si>
    <t>GS25 Nguyen Ngoc Vu VN0443128120250713</t>
  </si>
  <si>
    <t>00047389</t>
  </si>
  <si>
    <t>GS25 Hang Dau VN0439128120250716</t>
  </si>
  <si>
    <t>00047415</t>
  </si>
  <si>
    <t>WH0010085125140720</t>
  </si>
  <si>
    <t>00047610</t>
  </si>
  <si>
    <t>GS25 Taisei Square VN0442128120250716</t>
  </si>
  <si>
    <t>00047611</t>
  </si>
  <si>
    <t>GS25 Nguyen Son VN0447128120250716</t>
  </si>
  <si>
    <t>00047612</t>
  </si>
  <si>
    <t>GS25 Hoc Vien Nong Nghiep Gia Lam-Ha Noi VN0476202516528926</t>
  </si>
  <si>
    <t>00047613</t>
  </si>
  <si>
    <t>GS25 Chua Lang Dong Da-Ha Noi VN0474202517326808</t>
  </si>
  <si>
    <t>00047614</t>
  </si>
  <si>
    <t>WH0010085125100723</t>
  </si>
  <si>
    <t>00048741</t>
  </si>
  <si>
    <t>WH0010085125130727</t>
  </si>
  <si>
    <t>00048755</t>
  </si>
  <si>
    <t>GS25 CT1 Ngo Thi Nham Ha Dong-Ha Noi VN0472202520417418 ( ĐƠN KHAI TRƯƠNG GIAO 26-7)</t>
  </si>
  <si>
    <t>00048756</t>
  </si>
  <si>
    <t>GS25 Thang Long Tower Cau Giay-Ha Noi VN0473202520412466 ( ĐƠN KHAI TRƯƠNG 26-7)</t>
  </si>
  <si>
    <t>00048757</t>
  </si>
  <si>
    <t>GS25 Hang Dau  VN0439128120250723</t>
  </si>
  <si>
    <t>00048758</t>
  </si>
  <si>
    <t>GS25 Ngu Xa-Ha Noi  VN0459128120250723</t>
  </si>
  <si>
    <t>00048759</t>
  </si>
  <si>
    <t>GS25 Dai hoc Ha Noi Dai Mo-Ha Noi  VN0477202517234868</t>
  </si>
  <si>
    <t>00048760</t>
  </si>
  <si>
    <t>GS25 36 Duy Tan VN0451128120250727</t>
  </si>
  <si>
    <t>hàng trả tháng 7</t>
  </si>
  <si>
    <t>0002185</t>
  </si>
  <si>
    <t>23/07/2025</t>
  </si>
  <si>
    <t>Tháng 8 năm 2025</t>
  </si>
  <si>
    <t>00050219</t>
  </si>
  <si>
    <t>WH0010085125110730</t>
  </si>
  <si>
    <t>00050717</t>
  </si>
  <si>
    <t>WH0010085125130803</t>
  </si>
  <si>
    <t>00050847</t>
  </si>
  <si>
    <t>GS25 Chua Lang Dong Da-Ha Noi VN0474128120250730</t>
  </si>
  <si>
    <t>00050848</t>
  </si>
  <si>
    <t>GS25 Hang Dau VN0439128120250730</t>
  </si>
  <si>
    <t>00050849</t>
  </si>
  <si>
    <t>GS25 Nguy Nhu Kon Tum-Ha Noi  VN0470128120250730</t>
  </si>
  <si>
    <t>00050850</t>
  </si>
  <si>
    <t>GS25 Doi Can VN0436128120250730</t>
  </si>
  <si>
    <t>00050851</t>
  </si>
  <si>
    <t>GS25 FLC Complex Pham Hung-Ha Noi VN0465128120250731</t>
  </si>
  <si>
    <t>00050852</t>
  </si>
  <si>
    <t>GS25 Dao Duy Anh VN0444128120250731</t>
  </si>
  <si>
    <t>00050853</t>
  </si>
  <si>
    <t>GS25 Vinhomes Symphony - Ha Noi VN0468128120250803</t>
  </si>
  <si>
    <t>00001324</t>
  </si>
  <si>
    <t>00051940</t>
  </si>
  <si>
    <t>WH0010085125100806</t>
  </si>
  <si>
    <t>00051941</t>
  </si>
  <si>
    <t>WH0010085125120810</t>
  </si>
  <si>
    <t>00052511</t>
  </si>
  <si>
    <t>WH0010085125110813</t>
  </si>
  <si>
    <t>00052611</t>
  </si>
  <si>
    <t>GS25 Nguyen Huu Huan VN0437128120250806</t>
  </si>
  <si>
    <t>00052612</t>
  </si>
  <si>
    <t>GS25 Hang Dau VN0439128120250806</t>
  </si>
  <si>
    <t>00052613</t>
  </si>
  <si>
    <t>GS25 Park 11-Vinhomes Times City-Ha Noi VN0453128120250806</t>
  </si>
  <si>
    <t>00052614</t>
  </si>
  <si>
    <t>GS25 Vinhomes Symphony - Ha Noi VN0468128120250806</t>
  </si>
  <si>
    <t>00052615</t>
  </si>
  <si>
    <t>GS25 KDT Van Phu Ha Dong-Ha Noi VN0471128120250806</t>
  </si>
  <si>
    <t>00052616</t>
  </si>
  <si>
    <t>GS25 CT1 Ngo Thi Nham Ha Dong-Ha Noi VN0472128120250806</t>
  </si>
  <si>
    <t>00052617</t>
  </si>
  <si>
    <t>GS25 Ngu Xa-Ha Noi VN0459128120250807</t>
  </si>
  <si>
    <t>00052618</t>
  </si>
  <si>
    <t>GS25 The West VN0435128120250810</t>
  </si>
  <si>
    <t>00052619</t>
  </si>
  <si>
    <t>GS25 FLC Complex Pham Hung-Ha Noi VN0465128120250813</t>
  </si>
  <si>
    <t>00052620</t>
  </si>
  <si>
    <t>GS25 Doi Can VN0436128120250813</t>
  </si>
  <si>
    <t>00052621</t>
  </si>
  <si>
    <t>GS25 Hang Dau VN0439128120250813</t>
  </si>
  <si>
    <t>00052622</t>
  </si>
  <si>
    <t>GS25 DH Thuy Loi-Ha Noi VN0464128120250813</t>
  </si>
  <si>
    <t>00052623</t>
  </si>
  <si>
    <t>GS25 Ngu Xa-Ha Noi VN0459128120250813</t>
  </si>
  <si>
    <t>00053735</t>
  </si>
  <si>
    <t>WH0010085125130817</t>
  </si>
  <si>
    <t>00054313</t>
  </si>
  <si>
    <t>GS25 Park 3-Vinhomes Times City-Ha Noi VN0454128120250813</t>
  </si>
  <si>
    <t>00054314</t>
  </si>
  <si>
    <t>GS25 D' Capitale Yen Hoa-Ha Noi VN0479202517154037</t>
  </si>
  <si>
    <t>00054316</t>
  </si>
  <si>
    <t>GS25 36 Duy Tan VN0451128120250814</t>
  </si>
  <si>
    <t>00054324</t>
  </si>
  <si>
    <t>GS25 Hang Dau VN0439128120250820</t>
  </si>
  <si>
    <t>00054327</t>
  </si>
  <si>
    <t>WH0010085125110820</t>
  </si>
  <si>
    <t>00055736</t>
  </si>
  <si>
    <t>WH0010085125130824</t>
  </si>
  <si>
    <t>00002806</t>
  </si>
  <si>
    <t>00002807</t>
  </si>
  <si>
    <t>hàng trả tháng 8</t>
  </si>
  <si>
    <t>Tháng 8</t>
  </si>
  <si>
    <t>BẢNG KÊ HÓA ĐƠN, CHỨNG TỪ HÀNG HÓA, DỊCH VỤ BÁN RA (MẪU QUẢN TRỊ)</t>
  </si>
  <si>
    <t>Tháng 9 năm 2025</t>
  </si>
  <si>
    <t>00056705</t>
  </si>
  <si>
    <t>GS25 Lang Sinh Vien Hacinco-Ha Noi  VN0485202517154538</t>
  </si>
  <si>
    <t>00056706</t>
  </si>
  <si>
    <t>GS25 Nguyen Khuyen-KDT Van Quan-Ha Noi VN0469202522177521</t>
  </si>
  <si>
    <t>00056707</t>
  </si>
  <si>
    <t>GS25 Le Van Luong Thanh Xuan-Ha Noi VN0484202522177205</t>
  </si>
  <si>
    <t>00056708</t>
  </si>
  <si>
    <t>WH0010085125110827</t>
  </si>
  <si>
    <t>00057900</t>
  </si>
  <si>
    <t>WH0010085125100903</t>
  </si>
  <si>
    <t>00059012</t>
  </si>
  <si>
    <t>WH0010085125130907</t>
  </si>
  <si>
    <t>00059616</t>
  </si>
  <si>
    <t>GS25 Hang Dau VN0439128120250903</t>
  </si>
  <si>
    <t>00059617</t>
  </si>
  <si>
    <t>GS25 Park 11-Vinhomes Times City-Ha Noi VN0453128120250903</t>
  </si>
  <si>
    <t>00059618</t>
  </si>
  <si>
    <t>GS25 Ngu Xa-Ha Noi VN0459128120250903</t>
  </si>
  <si>
    <t>00059619</t>
  </si>
  <si>
    <t>GS25 FLC Complex Pham Hung-Ha Noi VN0465128120250903</t>
  </si>
  <si>
    <t>00059621</t>
  </si>
  <si>
    <t>GS25 Nguyen Khuyen-KDT Van Quan-Ha Noi VN0469128120250903</t>
  </si>
  <si>
    <t>00059622</t>
  </si>
  <si>
    <t>GS25 Nguy Nhu Kon Tum-Ha Noi VN0470128120250903</t>
  </si>
  <si>
    <t>00059623</t>
  </si>
  <si>
    <t>GS25 KDT Van Phu Ha Dong-Ha Noi VN0471128120250903</t>
  </si>
  <si>
    <t>00059624</t>
  </si>
  <si>
    <t>GS25 D' Capitale Yen Hoa-Ha Noi VN0479128120250903</t>
  </si>
  <si>
    <t>00059625</t>
  </si>
  <si>
    <t>GS25 N03-Ngoai Giao Doan-Ha Noi VN0486202522171693</t>
  </si>
  <si>
    <t>00059626</t>
  </si>
  <si>
    <t>GS25 Lang Sinh Vien Hacinco-Ha Noi  VN0485128120250907</t>
  </si>
  <si>
    <t>00059627</t>
  </si>
  <si>
    <t>GS25 CT1 Ngo Thi Nham Ha Dong-Ha Noi VN0472128120250907</t>
  </si>
  <si>
    <t>00059628</t>
  </si>
  <si>
    <t>GS25 Doi Can VN0436128120250910</t>
  </si>
  <si>
    <t>00059629</t>
  </si>
  <si>
    <t>GS25 Hang Dau VN0439128120250910</t>
  </si>
  <si>
    <t>00059630</t>
  </si>
  <si>
    <t>GS25 Dao Duy Anh VN0444128120250910</t>
  </si>
  <si>
    <t>00059631</t>
  </si>
  <si>
    <t>GS25 36 Duy Tan VN0451128120250910</t>
  </si>
  <si>
    <t>00059660</t>
  </si>
  <si>
    <t>WH0010085125100910</t>
  </si>
  <si>
    <t>00060769</t>
  </si>
  <si>
    <t>WH0010085125120914</t>
  </si>
  <si>
    <t>00062710</t>
  </si>
  <si>
    <t>WH0010085125110917</t>
  </si>
  <si>
    <t>00062721</t>
  </si>
  <si>
    <t>GS25 The West VN0435128120250914</t>
  </si>
  <si>
    <t>00062723</t>
  </si>
  <si>
    <t>GS25 DH Su Pham-Ha Noi VN0488202503465469</t>
  </si>
  <si>
    <t>00062725</t>
  </si>
  <si>
    <t>GS25 D' Capitale Yen Hoa-Ha Noi VN0479128120250917</t>
  </si>
  <si>
    <t>00062726</t>
  </si>
  <si>
    <t>GS25 Park 11-Vinhomes Times City-Ha Noi VN0453128120250917</t>
  </si>
  <si>
    <t>00062728</t>
  </si>
  <si>
    <t>GS25 KDT Van Phu Ha Dong-Ha Noi VN0471128120250917</t>
  </si>
  <si>
    <t>00062730</t>
  </si>
  <si>
    <t>GS25 Nguyen Khuyen-KDT Van Quan-Ha Noi  VN0469128120250918</t>
  </si>
  <si>
    <t>00062732</t>
  </si>
  <si>
    <t>GS25 Le Trong Tan-Ha Noi VN0462128120250918</t>
  </si>
  <si>
    <t>00063280</t>
  </si>
  <si>
    <t>WH0010085125130921 - GS25 WH-CJ-CHILL</t>
  </si>
  <si>
    <t>00063281</t>
  </si>
  <si>
    <t>WH0010085125100924 - GS25 WH-CJ-CHILL</t>
  </si>
  <si>
    <t>00063311</t>
  </si>
  <si>
    <t>GS25 DH Su Pham-Ha Noi VN0488128120250918</t>
  </si>
  <si>
    <t>00063312</t>
  </si>
  <si>
    <t>GS25 Ngu Xa-Ha Noi VN0459128120250921</t>
  </si>
  <si>
    <t>00063313</t>
  </si>
  <si>
    <t>GS25 Hang Dau VN0439128120250921</t>
  </si>
  <si>
    <t>00063314</t>
  </si>
  <si>
    <t>GS25 Vu Trong Phung Thanh Xuan-Ha Noi VN0490202518198296</t>
  </si>
  <si>
    <t>00063315</t>
  </si>
  <si>
    <t>GS25 Nguyen Ngoc Vu VN0443128120250924</t>
  </si>
  <si>
    <t>00063316</t>
  </si>
  <si>
    <t>GS25 The West VN0435128120250924</t>
  </si>
  <si>
    <t>00063317</t>
  </si>
  <si>
    <t>GS25 Nguyen Huu Huan VN0437128120250924</t>
  </si>
  <si>
    <t>00063370</t>
  </si>
  <si>
    <t>WH0010085125130928 - GS25 WH-CJ-CHILL</t>
  </si>
  <si>
    <t>Tháng 9</t>
  </si>
  <si>
    <t>Tháng 10 năm 2025</t>
  </si>
  <si>
    <t>00065532</t>
  </si>
  <si>
    <t>WH0010085125101001</t>
  </si>
  <si>
    <t>00066845</t>
  </si>
  <si>
    <t>WH0010085125131005 - GS25 WH-CJ-CHILL</t>
  </si>
  <si>
    <t>00067134</t>
  </si>
  <si>
    <t>WH0010085125111008 - GS25 WH-CJ-CHILL</t>
  </si>
  <si>
    <t>00068413</t>
  </si>
  <si>
    <t>GS25 Hang Dau VN0439128120251001</t>
  </si>
  <si>
    <t>00068414</t>
  </si>
  <si>
    <t>GS25 Ngu Xa-Ha Noi VN0459128120251001</t>
  </si>
  <si>
    <t>00068415</t>
  </si>
  <si>
    <t>GS25 Nguyen Khuyen-KDT Van Quan-Ha Noi VN0469128120251001</t>
  </si>
  <si>
    <t>00068416</t>
  </si>
  <si>
    <t>GS25 Doi Can VN0436128120251001</t>
  </si>
  <si>
    <t>00068417</t>
  </si>
  <si>
    <t>GS25 Dao Duy Anh VN0444128120251001</t>
  </si>
  <si>
    <t>00068418</t>
  </si>
  <si>
    <t>GS25 36 Duy Tan VN0451128120251001</t>
  </si>
  <si>
    <t>00068419</t>
  </si>
  <si>
    <t>GS25 Park 3-Vinhomes Times City-Ha Noi VN0454128120251001</t>
  </si>
  <si>
    <t>00068420</t>
  </si>
  <si>
    <t>GS25 The West VN0435128120251002</t>
  </si>
  <si>
    <t>00068421</t>
  </si>
  <si>
    <t>GS25 Hang Dau VN0439128120251002</t>
  </si>
  <si>
    <t>00068422</t>
  </si>
  <si>
    <t>GS25 Park 11-Vinhomes Times City-Ha Noi VN0453128120251002</t>
  </si>
  <si>
    <t>00068423</t>
  </si>
  <si>
    <t>GS25 DH Su Pham-Ha Noi VN0488128120251008</t>
  </si>
  <si>
    <t>00068424</t>
  </si>
  <si>
    <t>GS25 36 Duy Tan VN0451128120251008</t>
  </si>
  <si>
    <t>00068425</t>
  </si>
  <si>
    <t>GS25 D' Capitale Yen Hoa-Ha Noi VN0479128120251008</t>
  </si>
  <si>
    <t>00068426</t>
  </si>
  <si>
    <t>GS25 Nguyen Khuyen-KDT Van Quan-Ha Noi VN0469128120251008</t>
  </si>
  <si>
    <t>00068427</t>
  </si>
  <si>
    <t>GS25 Hang Bong Hoan Kiem-Ha Noi VN0480202501586355</t>
  </si>
  <si>
    <t>00068532</t>
  </si>
  <si>
    <t>WH0010085125121012 - GS25 WH-CJ-CHILL</t>
  </si>
  <si>
    <t>00069060</t>
  </si>
  <si>
    <t>WH0010085125101015 - GS25 WH-CJ-CHILL</t>
  </si>
  <si>
    <t>00069438</t>
  </si>
  <si>
    <t>GS25 Doi Can VN0436128120251012</t>
  </si>
  <si>
    <t>00070449</t>
  </si>
  <si>
    <t>WH0010251018009996 - GS25 WH-CJ-CHILL</t>
  </si>
  <si>
    <t>00070450</t>
  </si>
  <si>
    <t>WH0010085125121019 - GS25 WH-CJ-CHILL</t>
  </si>
  <si>
    <t>00071095</t>
  </si>
  <si>
    <t>WH0010085125111022 - GS25 WH-CJ-CHILL</t>
  </si>
  <si>
    <t>00071224</t>
  </si>
  <si>
    <t>GS25 Ngu Xa-Ha Noi VN0459128120251015</t>
  </si>
  <si>
    <t>00071229</t>
  </si>
  <si>
    <t>GS25 The West VN0435128120251015</t>
  </si>
  <si>
    <t>00071234</t>
  </si>
  <si>
    <t>GS25 Hang Dau VN0439128120251015</t>
  </si>
  <si>
    <t>00071238</t>
  </si>
  <si>
    <t>GS25 Taisei Square VN0442128120251015</t>
  </si>
  <si>
    <t>00071239</t>
  </si>
  <si>
    <t>GS25 Le Trong Tan-Ha Noi VN0462128120251015</t>
  </si>
  <si>
    <t>00071240</t>
  </si>
  <si>
    <t>GS25 D' Capitale Yen Hoa-Ha Noi VN0479128120251015</t>
  </si>
  <si>
    <t>00071241</t>
  </si>
  <si>
    <t>GS25 Century Tower Vinh Tuy -Ha Nội VN0492202514117542</t>
  </si>
  <si>
    <t>00071242</t>
  </si>
  <si>
    <t>GS25 CT1 Ngo Thi Nham Ha Dong-Ha Noi VN0472128120251019</t>
  </si>
  <si>
    <t>00071243</t>
  </si>
  <si>
    <t>GS25 36 Duy Tan VN0451128120251019</t>
  </si>
  <si>
    <t>00072864</t>
  </si>
  <si>
    <t>WH0010085125121026 - GS25 WH-CJ-CHILL</t>
  </si>
  <si>
    <t>Tháng 10</t>
  </si>
  <si>
    <t>Tháng 11 năm 2025</t>
  </si>
  <si>
    <t>00072953</t>
  </si>
  <si>
    <t>WH0010085125101029 - GS25 WH-CJ-CHILL</t>
  </si>
  <si>
    <t>00073144</t>
  </si>
  <si>
    <t>GS25 Nguyen Khuyen-KDT Van Quan-Ha Noi VN0469128120251015</t>
  </si>
  <si>
    <t>00073145</t>
  </si>
  <si>
    <t>GS25 IEC Thanh trì -VN0495202520069264</t>
  </si>
  <si>
    <t>00073146</t>
  </si>
  <si>
    <t>GS25 Luxury Park Views Cau Giay VN0496202520064165</t>
  </si>
  <si>
    <t>00073147</t>
  </si>
  <si>
    <t>GS25 Chua Lang Dong Da-Ha Noi VN0474128120251022</t>
  </si>
  <si>
    <t>00073148</t>
  </si>
  <si>
    <t>GS25 Thang Long Tower Cau Giay-Ha Noi VN0473128120251022</t>
  </si>
  <si>
    <t>00073149</t>
  </si>
  <si>
    <t>GS25 Lang Sinh Vien Hacinco-Ha Noi VN0485128120251022</t>
  </si>
  <si>
    <t>00073150</t>
  </si>
  <si>
    <t>Gs25 Licogi 13 Thanh xuân VN0497202523369499</t>
  </si>
  <si>
    <t>00073151</t>
  </si>
  <si>
    <t>GS25 The Golden Amor Giang Vo VN0499202523138513</t>
  </si>
  <si>
    <t>GS25 WH-HN-SDS-Chilled - WH0026128125101029</t>
  </si>
  <si>
    <t>00074336</t>
  </si>
  <si>
    <t>WH0010085125121102 - GS25 WH-CJ-CHILL</t>
  </si>
  <si>
    <t>00074342</t>
  </si>
  <si>
    <t>GS25 Doi Can VN0436128120251022</t>
  </si>
  <si>
    <t>00074911</t>
  </si>
  <si>
    <t>WH0010085125101105 - GS25 WH-CJ-CHILL</t>
  </si>
  <si>
    <t>00075028</t>
  </si>
  <si>
    <t>WH0010085125121109 - GS25 WH-CJ-CHILL</t>
  </si>
  <si>
    <t>00075057</t>
  </si>
  <si>
    <t>GS25 WH-HN-SDS-Chilled WH0026128125111030</t>
  </si>
  <si>
    <t>00075058</t>
  </si>
  <si>
    <t>WH-HN-SDS-Chilled - WH0026128125101105</t>
  </si>
  <si>
    <t>00076904</t>
  </si>
  <si>
    <t>WH0010085125101112</t>
  </si>
  <si>
    <t>00077877</t>
  </si>
  <si>
    <t>WH0010085125121116</t>
  </si>
  <si>
    <t>00077931</t>
  </si>
  <si>
    <t>GS25 WH-HN-SDS-Chilled - WH0026128125111106</t>
  </si>
  <si>
    <t>00077932</t>
  </si>
  <si>
    <t>GS25 WH-HN-SDS-Chilled - WH0026128125121109 ( GIAO 11-11-2025)</t>
  </si>
  <si>
    <t>00077933</t>
  </si>
  <si>
    <t>GS25 WH-HN-SDS-Chilled - WH0026128125101112 ( GIAO HÀNG NGÀY 14-11-2025)</t>
  </si>
  <si>
    <t>00078543</t>
  </si>
  <si>
    <t>WH0010085125101119</t>
  </si>
  <si>
    <t>00079346</t>
  </si>
  <si>
    <t>GS25 WH-HN-SDS-Chilled - WH0026128125111113 ( ĐƠN GIAO 15-11-2025)</t>
  </si>
  <si>
    <t>00079347</t>
  </si>
  <si>
    <t>GS25 WH-HN-SDS-Chilled - WH0026128125101119</t>
  </si>
  <si>
    <t>00079361</t>
  </si>
  <si>
    <t>WH0010085125121123</t>
  </si>
  <si>
    <t>00080036</t>
  </si>
  <si>
    <t>WH0010085125111126</t>
  </si>
  <si>
    <t>Tháng 11</t>
  </si>
  <si>
    <t>Tháng 12 năm 2025</t>
  </si>
  <si>
    <t>Tổng thaanh toán</t>
  </si>
  <si>
    <t>00080294</t>
  </si>
  <si>
    <t>GS25 WH-HN-SDS-Chilled - WH0026128125101120</t>
  </si>
  <si>
    <t>00080303</t>
  </si>
  <si>
    <t>GS25 WH-HN-SDS-Chilled - WH0026128125101126</t>
  </si>
  <si>
    <t>00081293</t>
  </si>
  <si>
    <t>WH0010085125121130</t>
  </si>
  <si>
    <t>00082360</t>
  </si>
  <si>
    <t>GS25 WH-HN-SDS-Chilled - WH0026128125101203</t>
  </si>
  <si>
    <t>00082416</t>
  </si>
  <si>
    <t>WH0010085125111203</t>
  </si>
  <si>
    <t>00083352</t>
  </si>
  <si>
    <t>WH0010085125131207</t>
  </si>
  <si>
    <t>00084061</t>
  </si>
  <si>
    <t>WH0010085125101210</t>
  </si>
  <si>
    <t>00084199</t>
  </si>
  <si>
    <t>GS25 WH-HN-SDS-Chilled - WH0026128125101204</t>
  </si>
  <si>
    <t>00084200</t>
  </si>
  <si>
    <t>GS25 WH-HN-SDS-Chilled - WH0026128125121207</t>
  </si>
  <si>
    <t>00084201</t>
  </si>
  <si>
    <t>GS25 WH-HN-SDS-Chilled - WH0026128125101210</t>
  </si>
  <si>
    <t>00084202</t>
  </si>
  <si>
    <t>GS25 WH-HN-SDS-Chilled - WH0026128125111211</t>
  </si>
  <si>
    <t>00085214</t>
  </si>
  <si>
    <t>WH0010085125131214</t>
  </si>
  <si>
    <t>00085879</t>
  </si>
  <si>
    <t>WH0010085125111217</t>
  </si>
  <si>
    <t>00086044</t>
  </si>
  <si>
    <t>00086187</t>
  </si>
  <si>
    <t>WH0010085125121221</t>
  </si>
  <si>
    <t>00086209</t>
  </si>
  <si>
    <t>GS25 WH-HN-SDS-Chilled - WH0026128125111217</t>
  </si>
  <si>
    <t>00088945</t>
  </si>
  <si>
    <t>WH0010085125111224</t>
  </si>
  <si>
    <t>00088969</t>
  </si>
  <si>
    <t>GS25 WH-HN-SDS-Chilled - WH0026128125111218</t>
  </si>
  <si>
    <t>00089811</t>
  </si>
  <si>
    <t>GS25  WH-HN-SDS-Chilled - WH0026128125111224</t>
  </si>
  <si>
    <t>00090099</t>
  </si>
  <si>
    <t>WH0010085125121228</t>
  </si>
  <si>
    <t>Thanh toán</t>
  </si>
  <si>
    <t>5252</t>
  </si>
  <si>
    <t>Chi phí quảng cáo và khuyến mại</t>
  </si>
  <si>
    <t>5253</t>
  </si>
  <si>
    <t>5254</t>
  </si>
  <si>
    <t>5255</t>
  </si>
  <si>
    <t>5256</t>
  </si>
  <si>
    <t>5257</t>
  </si>
  <si>
    <t>5258</t>
  </si>
  <si>
    <t>5259</t>
  </si>
  <si>
    <t>KHOẢN CHIẾT KHẤU QUÝ 2 +3</t>
  </si>
  <si>
    <t>00002169</t>
  </si>
  <si>
    <t>00002170</t>
  </si>
  <si>
    <t>00002171</t>
  </si>
  <si>
    <t>00002172</t>
  </si>
  <si>
    <t>Chiết khấu thương mại Quý2/2025 kèm bảng kê số Q2.HCM271225/BKHD/NT-GS Ngày 27 tháng 12 năm 2025</t>
  </si>
  <si>
    <t>Chiết khấu thương mại Quý3/2025 kèm bảng kê số Q3.HCM271225/BKHD/NT-GS Ngày 27 tháng 12 năm 2025</t>
  </si>
  <si>
    <t>Chiết khấu thương mại Quý2/2025 kèm bảng kê số Q2.HN271225/BKHD/NT-GS Ngày 27 tháng 12 năm 2025</t>
  </si>
  <si>
    <t>Chiết khấu thương mại Quý3/2025 kèm bảng kê số Q3.HN271225/BKHD/NT-GS Ngày 27 tháng 12 năm 2025</t>
  </si>
  <si>
    <t>Chiết khấu ưu đãi không điều kiện, Chiết khấu hàng quý cho từng cửa hàng Q2+3/2025</t>
  </si>
  <si>
    <t>hỗ trợ quý 2+3.2025</t>
  </si>
  <si>
    <t>gs xuất</t>
  </si>
  <si>
    <t>ncc xuất</t>
  </si>
  <si>
    <t>Tháng 12</t>
  </si>
  <si>
    <t>00004491</t>
  </si>
  <si>
    <t>hàng trả tháng 12</t>
  </si>
  <si>
    <t>hàng trả,</t>
  </si>
  <si>
    <t>0003602</t>
  </si>
  <si>
    <t>0003603</t>
  </si>
  <si>
    <t>hàng trả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</si>
</sst>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₫_-;\-* #,##0\ _₫_-;_-* &quot;-&quot;\ _₫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theme="1"/>
      <name val="Calibri"/>
      <family val="2"/>
      <scheme val="minor"/>
    </font>
    <font>
      <b/>
      <sz val="10"/>
      <name val="Microsoft Sans Serif"/>
      <family val="2"/>
    </font>
    <font>
      <b/>
      <sz val="9"/>
      <name val="Microsoft Sans Serif"/>
      <family val="2"/>
    </font>
    <font>
      <b/>
      <sz val="14"/>
      <color theme="1"/>
      <name val="Calibri"/>
      <family val="2"/>
      <scheme val="minor"/>
    </font>
    <font>
      <b/>
      <sz val="12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5" fontId="0" fillId="0" borderId="0" xfId="1" applyNumberFormat="1" applyFont="1"/>
    <xf numFmtId="0" fontId="4" fillId="0" borderId="3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4" fillId="0" borderId="0" xfId="0" applyNumberFormat="1" applyFont="1"/>
    <xf numFmtId="14" fontId="4" fillId="0" borderId="3" xfId="0" applyNumberFormat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left" vertical="center"/>
    </xf>
    <xf numFmtId="165" fontId="6" fillId="3" borderId="1" xfId="0" applyNumberFormat="1" applyFont="1" applyFill="1" applyBorder="1" applyAlignment="1">
      <alignment vertical="center"/>
    </xf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5" fontId="7" fillId="0" borderId="0" xfId="1" applyNumberFormat="1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13" fillId="0" borderId="0" xfId="0" applyNumberFormat="1" applyFont="1"/>
    <xf numFmtId="38" fontId="0" fillId="0" borderId="0" xfId="0" applyNumberFormat="1"/>
    <xf numFmtId="0" fontId="4" fillId="0" borderId="1" xfId="0" applyFont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4" fontId="12" fillId="5" borderId="7" xfId="0" applyNumberFormat="1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38" fontId="13" fillId="3" borderId="0" xfId="0" applyNumberFormat="1" applyFont="1" applyFill="1"/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38" fontId="12" fillId="0" borderId="0" xfId="0" applyNumberFormat="1" applyFont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right" vertical="center"/>
    </xf>
    <xf numFmtId="38" fontId="14" fillId="5" borderId="7" xfId="0" applyNumberFormat="1" applyFont="1" applyFill="1" applyBorder="1" applyAlignment="1">
      <alignment horizontal="right" vertical="center"/>
    </xf>
    <xf numFmtId="38" fontId="12" fillId="5" borderId="7" xfId="0" applyNumberFormat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38" fontId="16" fillId="0" borderId="0" xfId="0" applyNumberFormat="1" applyFont="1"/>
    <xf numFmtId="14" fontId="4" fillId="0" borderId="2" xfId="0" applyNumberFormat="1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3" fillId="0" borderId="0" xfId="0" applyFont="1"/>
    <xf numFmtId="0" fontId="0" fillId="0" borderId="0" xfId="0" applyAlignment="1">
      <alignment wrapText="1"/>
    </xf>
    <xf numFmtId="38" fontId="15" fillId="3" borderId="7" xfId="0" applyNumberFormat="1" applyFont="1" applyFill="1" applyBorder="1" applyAlignment="1">
      <alignment horizontal="right" vertical="center"/>
    </xf>
    <xf numFmtId="40" fontId="11" fillId="4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41" fontId="12" fillId="0" borderId="7" xfId="2" applyFont="1" applyBorder="1" applyAlignment="1">
      <alignment horizontal="right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38" zoomScale="90" zoomScaleNormal="90" workbookViewId="0">
      <selection activeCell="H26" sqref="H26"/>
    </sheetView>
  </sheetViews>
  <sheetFormatPr defaultRowHeight="15" x14ac:dyDescent="0.25"/>
  <cols>
    <col min="1" max="1" width="15.5703125" style="26" customWidth="1"/>
    <col min="2" max="2" width="40.7109375" style="26" customWidth="1"/>
    <col min="3" max="3" width="15.42578125" style="26" customWidth="1"/>
    <col min="4" max="4" width="16.85546875" style="26" customWidth="1"/>
    <col min="5" max="5" width="13.85546875" style="26" customWidth="1"/>
    <col min="6" max="6" width="16.140625" style="26" customWidth="1"/>
    <col min="7" max="7" width="20.85546875" style="26" customWidth="1"/>
    <col min="8" max="8" width="18.42578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38.25" customHeight="1" x14ac:dyDescent="0.25">
      <c r="A1" s="76" t="s">
        <v>0</v>
      </c>
      <c r="B1" s="76"/>
      <c r="C1" s="76"/>
      <c r="D1" s="76"/>
      <c r="E1" s="76"/>
      <c r="F1" s="76"/>
      <c r="G1" s="76"/>
    </row>
    <row r="2" spans="1:11" ht="36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/>
      <c r="I2" s="4"/>
    </row>
    <row r="3" spans="1:11" ht="27" customHeight="1" x14ac:dyDescent="0.25">
      <c r="A3" s="5"/>
      <c r="B3" s="6" t="s">
        <v>8</v>
      </c>
      <c r="C3" s="77">
        <v>53885592.479999997</v>
      </c>
      <c r="D3" s="78"/>
      <c r="E3" s="6"/>
      <c r="F3" s="6"/>
      <c r="G3" s="6"/>
      <c r="H3" s="7"/>
      <c r="I3" s="4"/>
      <c r="J3" s="8"/>
    </row>
    <row r="4" spans="1:11" ht="33.75" customHeight="1" x14ac:dyDescent="0.25">
      <c r="A4" s="13"/>
      <c r="B4" s="9" t="s">
        <v>9</v>
      </c>
      <c r="C4" s="15">
        <v>83304361</v>
      </c>
      <c r="D4" s="15">
        <v>6664348</v>
      </c>
      <c r="E4" s="15"/>
      <c r="F4" s="16"/>
      <c r="G4" s="16"/>
      <c r="H4" s="8"/>
      <c r="I4" s="4"/>
      <c r="J4" s="8"/>
    </row>
    <row r="5" spans="1:11" ht="33.75" customHeight="1" x14ac:dyDescent="0.25">
      <c r="A5" s="13"/>
      <c r="B5" s="9" t="s">
        <v>10</v>
      </c>
      <c r="C5" s="15">
        <v>77425298</v>
      </c>
      <c r="D5" s="15">
        <v>6194024</v>
      </c>
      <c r="E5" s="15"/>
      <c r="F5" s="16"/>
      <c r="G5" s="16"/>
      <c r="I5" s="4"/>
      <c r="J5" s="8"/>
    </row>
    <row r="6" spans="1:11" ht="33.75" customHeight="1" x14ac:dyDescent="0.25">
      <c r="A6" s="13"/>
      <c r="B6" s="9" t="s">
        <v>11</v>
      </c>
      <c r="C6" s="15">
        <v>86447853</v>
      </c>
      <c r="D6" s="15">
        <v>6915826</v>
      </c>
      <c r="E6" s="15"/>
      <c r="F6" s="16"/>
      <c r="G6" s="16"/>
      <c r="I6" s="4"/>
    </row>
    <row r="7" spans="1:11" ht="33.75" customHeight="1" x14ac:dyDescent="0.25">
      <c r="A7" s="13"/>
      <c r="B7" s="9" t="s">
        <v>12</v>
      </c>
      <c r="C7" s="15">
        <v>72836146</v>
      </c>
      <c r="D7" s="15">
        <v>5826891</v>
      </c>
      <c r="E7" s="15"/>
      <c r="F7" s="16"/>
      <c r="G7" s="16"/>
      <c r="H7" s="8"/>
      <c r="I7" s="8"/>
    </row>
    <row r="8" spans="1:11" ht="30.75" customHeight="1" x14ac:dyDescent="0.25">
      <c r="A8" s="13"/>
      <c r="B8" s="9" t="s">
        <v>13</v>
      </c>
      <c r="C8" s="15">
        <v>100193968</v>
      </c>
      <c r="D8" s="15">
        <v>8015518</v>
      </c>
      <c r="E8" s="15"/>
      <c r="F8" s="16"/>
      <c r="G8" s="16"/>
      <c r="H8" s="8"/>
      <c r="I8" s="7"/>
    </row>
    <row r="9" spans="1:11" ht="29.25" customHeight="1" x14ac:dyDescent="0.25">
      <c r="A9" s="13"/>
      <c r="B9" s="9" t="s">
        <v>14</v>
      </c>
      <c r="C9" s="15">
        <v>82211821</v>
      </c>
      <c r="D9" s="15">
        <v>6576944</v>
      </c>
      <c r="E9" s="15"/>
      <c r="F9" s="16"/>
      <c r="G9" s="16"/>
      <c r="I9" s="4"/>
    </row>
    <row r="10" spans="1:11" ht="33.75" customHeight="1" x14ac:dyDescent="0.25">
      <c r="A10" s="13"/>
      <c r="B10" s="9" t="s">
        <v>15</v>
      </c>
      <c r="C10" s="15">
        <v>104486495</v>
      </c>
      <c r="D10" s="15">
        <v>8358918</v>
      </c>
      <c r="E10" s="15"/>
      <c r="F10" s="16"/>
      <c r="G10" s="16"/>
      <c r="I10" s="4"/>
    </row>
    <row r="11" spans="1:11" ht="33.75" customHeight="1" x14ac:dyDescent="0.25">
      <c r="A11" s="13"/>
      <c r="B11" s="9" t="s">
        <v>16</v>
      </c>
      <c r="C11" s="15">
        <v>100481672</v>
      </c>
      <c r="D11" s="15">
        <v>8038532</v>
      </c>
      <c r="E11" s="15"/>
      <c r="F11" s="16"/>
      <c r="G11" s="16"/>
      <c r="I11" s="4"/>
    </row>
    <row r="12" spans="1:11" ht="32.25" customHeight="1" x14ac:dyDescent="0.25">
      <c r="A12" s="13"/>
      <c r="B12" s="9" t="s">
        <v>17</v>
      </c>
      <c r="C12" s="15">
        <v>118903266</v>
      </c>
      <c r="D12" s="15">
        <v>9512263</v>
      </c>
      <c r="E12" s="15"/>
      <c r="F12" s="16"/>
      <c r="G12" s="16"/>
      <c r="I12" s="4"/>
    </row>
    <row r="13" spans="1:11" ht="29.25" customHeight="1" x14ac:dyDescent="0.25">
      <c r="A13" s="13"/>
      <c r="B13" s="9" t="s">
        <v>18</v>
      </c>
      <c r="C13" s="15">
        <v>98664157</v>
      </c>
      <c r="D13" s="15">
        <v>7893133</v>
      </c>
      <c r="E13" s="15"/>
      <c r="F13" s="16"/>
      <c r="G13" s="16"/>
      <c r="H13" s="8"/>
      <c r="I13" s="4"/>
    </row>
    <row r="14" spans="1:11" ht="33.75" customHeight="1" x14ac:dyDescent="0.25">
      <c r="A14" s="13"/>
      <c r="B14" s="9" t="s">
        <v>19</v>
      </c>
      <c r="C14" s="15">
        <v>138098375</v>
      </c>
      <c r="D14" s="15">
        <v>11047870</v>
      </c>
      <c r="E14" s="15"/>
      <c r="F14" s="16"/>
      <c r="G14" s="16"/>
      <c r="I14" s="4"/>
    </row>
    <row r="15" spans="1:11" ht="33" customHeight="1" x14ac:dyDescent="0.25">
      <c r="A15" s="13"/>
      <c r="B15" s="9" t="s">
        <v>20</v>
      </c>
      <c r="C15" s="15">
        <v>150473174</v>
      </c>
      <c r="D15" s="15">
        <v>12037853</v>
      </c>
      <c r="E15" s="15"/>
      <c r="F15" s="16"/>
      <c r="G15" s="37"/>
      <c r="H15" s="8"/>
      <c r="I15" s="4"/>
    </row>
    <row r="16" spans="1:11" ht="24.75" customHeight="1" x14ac:dyDescent="0.25">
      <c r="A16" s="79" t="s">
        <v>21</v>
      </c>
      <c r="B16" s="80"/>
      <c r="C16" s="38">
        <f>SUM(C4:C15)</f>
        <v>1213526586</v>
      </c>
      <c r="D16" s="38">
        <f>SUM(D4:D15)</f>
        <v>97082120</v>
      </c>
      <c r="E16" s="38"/>
      <c r="F16" s="39"/>
      <c r="G16" s="38"/>
      <c r="I16" s="8"/>
      <c r="K16" s="8"/>
    </row>
    <row r="17" spans="1:9" ht="26.25" customHeight="1" x14ac:dyDescent="0.25">
      <c r="A17" s="13"/>
      <c r="B17" s="10" t="s">
        <v>84</v>
      </c>
      <c r="C17" s="15"/>
      <c r="D17" s="15"/>
      <c r="E17" s="16">
        <v>71820</v>
      </c>
      <c r="F17" s="16"/>
      <c r="G17" s="37"/>
    </row>
    <row r="18" spans="1:9" ht="26.25" customHeight="1" x14ac:dyDescent="0.25">
      <c r="A18" s="13"/>
      <c r="B18" s="10" t="s">
        <v>138</v>
      </c>
      <c r="C18" s="15"/>
      <c r="D18" s="15"/>
      <c r="E18" s="15">
        <v>170153</v>
      </c>
      <c r="F18" s="16"/>
      <c r="G18" s="37"/>
      <c r="H18" s="11"/>
    </row>
    <row r="19" spans="1:9" ht="26.25" customHeight="1" x14ac:dyDescent="0.25">
      <c r="A19" s="13"/>
      <c r="B19" s="10" t="s">
        <v>172</v>
      </c>
      <c r="C19" s="15"/>
      <c r="D19" s="15"/>
      <c r="E19" s="15">
        <v>855524</v>
      </c>
      <c r="F19" s="16"/>
      <c r="G19" s="37"/>
      <c r="H19" s="11"/>
    </row>
    <row r="20" spans="1:9" ht="26.25" customHeight="1" x14ac:dyDescent="0.25">
      <c r="A20" s="13"/>
      <c r="B20" s="10" t="s">
        <v>226</v>
      </c>
      <c r="C20" s="15"/>
      <c r="D20" s="15"/>
      <c r="E20" s="15">
        <v>1034642</v>
      </c>
      <c r="F20" s="16"/>
      <c r="G20" s="37"/>
      <c r="H20" s="11"/>
    </row>
    <row r="21" spans="1:9" ht="26.25" customHeight="1" x14ac:dyDescent="0.25">
      <c r="A21" s="13"/>
      <c r="B21" s="10" t="s">
        <v>288</v>
      </c>
      <c r="C21" s="15"/>
      <c r="D21" s="15"/>
      <c r="E21" s="15">
        <v>538284</v>
      </c>
      <c r="F21" s="16"/>
      <c r="G21" s="37"/>
      <c r="H21" s="11"/>
    </row>
    <row r="22" spans="1:9" ht="26.25" customHeight="1" x14ac:dyDescent="0.25">
      <c r="A22" s="64"/>
      <c r="B22" s="10" t="s">
        <v>361</v>
      </c>
      <c r="C22" s="15"/>
      <c r="D22" s="15"/>
      <c r="E22" s="15">
        <v>2780000</v>
      </c>
      <c r="F22" s="16"/>
      <c r="G22" s="37"/>
      <c r="H22" s="11"/>
    </row>
    <row r="23" spans="1:9" ht="26.25" customHeight="1" x14ac:dyDescent="0.25">
      <c r="A23" s="64"/>
      <c r="B23" s="10" t="s">
        <v>432</v>
      </c>
      <c r="C23" s="15"/>
      <c r="D23" s="15"/>
      <c r="E23" s="15">
        <v>1636485</v>
      </c>
      <c r="F23" s="16"/>
      <c r="G23" s="37"/>
      <c r="H23" s="11"/>
    </row>
    <row r="24" spans="1:9" ht="26.25" customHeight="1" x14ac:dyDescent="0.25">
      <c r="A24" s="64"/>
      <c r="B24" s="10" t="s">
        <v>712</v>
      </c>
      <c r="C24" s="15"/>
      <c r="D24" s="15"/>
      <c r="E24" s="15">
        <v>4718876</v>
      </c>
      <c r="F24" s="16"/>
      <c r="G24" s="37"/>
      <c r="H24" s="11"/>
    </row>
    <row r="25" spans="1:9" ht="26.25" customHeight="1" x14ac:dyDescent="0.25">
      <c r="A25" s="64"/>
      <c r="B25" s="10" t="s">
        <v>708</v>
      </c>
      <c r="C25" s="15"/>
      <c r="D25" s="15"/>
      <c r="E25" s="15">
        <v>1367709</v>
      </c>
      <c r="F25" s="16"/>
      <c r="G25" s="37"/>
      <c r="H25" s="11"/>
    </row>
    <row r="26" spans="1:9" ht="27.75" customHeight="1" x14ac:dyDescent="0.25">
      <c r="A26" s="79" t="s">
        <v>22</v>
      </c>
      <c r="B26" s="80"/>
      <c r="C26" s="38"/>
      <c r="D26" s="38"/>
      <c r="E26" s="38">
        <f>SUM(E17:E25)</f>
        <v>13173493</v>
      </c>
      <c r="F26" s="39"/>
      <c r="G26" s="40"/>
      <c r="H26" s="8">
        <f>E26/1.08</f>
        <v>12197678.703703703</v>
      </c>
      <c r="I26" s="8"/>
    </row>
    <row r="27" spans="1:9" ht="63.75" customHeight="1" x14ac:dyDescent="0.25">
      <c r="A27" s="52" t="s">
        <v>86</v>
      </c>
      <c r="B27" s="12" t="s">
        <v>78</v>
      </c>
      <c r="C27" s="15"/>
      <c r="D27" s="15"/>
      <c r="E27" s="15"/>
      <c r="F27" s="16">
        <v>341172</v>
      </c>
      <c r="G27" s="37"/>
      <c r="I27" s="8"/>
    </row>
    <row r="28" spans="1:9" ht="30.75" customHeight="1" x14ac:dyDescent="0.25">
      <c r="A28" s="13" t="s">
        <v>135</v>
      </c>
      <c r="B28" s="12" t="s">
        <v>132</v>
      </c>
      <c r="C28" s="15"/>
      <c r="D28" s="15"/>
      <c r="E28" s="15"/>
      <c r="F28" s="16">
        <v>1137241</v>
      </c>
      <c r="G28" s="37"/>
    </row>
    <row r="29" spans="1:9" ht="24.75" customHeight="1" x14ac:dyDescent="0.25">
      <c r="A29" s="13" t="s">
        <v>136</v>
      </c>
      <c r="B29" s="10" t="s">
        <v>134</v>
      </c>
      <c r="C29" s="15"/>
      <c r="D29" s="15"/>
      <c r="E29" s="15"/>
      <c r="F29" s="16">
        <v>3057516</v>
      </c>
      <c r="G29" s="37"/>
      <c r="H29" s="8"/>
    </row>
    <row r="30" spans="1:9" ht="45" customHeight="1" x14ac:dyDescent="0.25">
      <c r="A30" s="13" t="s">
        <v>289</v>
      </c>
      <c r="B30" s="12" t="s">
        <v>277</v>
      </c>
      <c r="C30" s="15"/>
      <c r="D30" s="15"/>
      <c r="E30" s="15"/>
      <c r="F30" s="16">
        <v>8001292</v>
      </c>
      <c r="G30" s="37"/>
    </row>
    <row r="31" spans="1:9" ht="27.75" customHeight="1" x14ac:dyDescent="0.25">
      <c r="A31" s="13" t="s">
        <v>290</v>
      </c>
      <c r="B31" s="10" t="s">
        <v>285</v>
      </c>
      <c r="C31" s="14"/>
      <c r="D31" s="15"/>
      <c r="E31" s="15"/>
      <c r="F31" s="16">
        <v>21336780.239999998</v>
      </c>
      <c r="G31" s="37"/>
    </row>
    <row r="32" spans="1:9" ht="54" customHeight="1" x14ac:dyDescent="0.25">
      <c r="A32" s="13"/>
      <c r="B32" s="12" t="s">
        <v>702</v>
      </c>
      <c r="C32" s="14"/>
      <c r="D32" s="15"/>
      <c r="E32" s="15"/>
      <c r="F32" s="16">
        <v>18557926</v>
      </c>
      <c r="G32" s="37"/>
      <c r="H32" s="8"/>
    </row>
    <row r="33" spans="1:10" ht="25.5" customHeight="1" x14ac:dyDescent="0.25">
      <c r="A33" s="64"/>
      <c r="B33" s="10" t="s">
        <v>703</v>
      </c>
      <c r="C33" s="14"/>
      <c r="D33" s="15"/>
      <c r="E33" s="15"/>
      <c r="F33" s="16">
        <v>61859754</v>
      </c>
      <c r="G33" s="37"/>
      <c r="H33" s="8"/>
    </row>
    <row r="34" spans="1:10" ht="22.5" customHeight="1" x14ac:dyDescent="0.25">
      <c r="A34" s="79" t="s">
        <v>23</v>
      </c>
      <c r="B34" s="80"/>
      <c r="C34" s="41"/>
      <c r="D34" s="38"/>
      <c r="E34" s="38"/>
      <c r="F34" s="38">
        <f>SUM(F27:F33)</f>
        <v>114291681.23999999</v>
      </c>
      <c r="G34" s="39"/>
      <c r="H34" s="8"/>
      <c r="I34" s="17"/>
    </row>
    <row r="35" spans="1:10" ht="26.25" customHeight="1" x14ac:dyDescent="0.25">
      <c r="A35" s="42" t="s">
        <v>54</v>
      </c>
      <c r="B35" s="18" t="s">
        <v>53</v>
      </c>
      <c r="C35" s="19"/>
      <c r="D35" s="19"/>
      <c r="E35" s="20"/>
      <c r="F35" s="43"/>
      <c r="G35" s="44">
        <v>23796610</v>
      </c>
      <c r="I35" s="17"/>
    </row>
    <row r="36" spans="1:10" ht="26.25" customHeight="1" x14ac:dyDescent="0.25">
      <c r="A36" s="42" t="s">
        <v>85</v>
      </c>
      <c r="B36" s="18" t="s">
        <v>53</v>
      </c>
      <c r="C36" s="19"/>
      <c r="D36" s="19"/>
      <c r="E36" s="20"/>
      <c r="F36" s="43"/>
      <c r="G36" s="44">
        <v>37901376</v>
      </c>
      <c r="I36" s="17"/>
    </row>
    <row r="37" spans="1:10" ht="26.25" customHeight="1" x14ac:dyDescent="0.25">
      <c r="A37" s="42" t="s">
        <v>137</v>
      </c>
      <c r="B37" s="18" t="s">
        <v>53</v>
      </c>
      <c r="C37" s="19"/>
      <c r="D37" s="19"/>
      <c r="E37" s="20"/>
      <c r="F37" s="43"/>
      <c r="G37" s="44">
        <v>82084494</v>
      </c>
      <c r="I37" s="17"/>
    </row>
    <row r="38" spans="1:10" ht="26.25" customHeight="1" x14ac:dyDescent="0.25">
      <c r="A38" s="42" t="s">
        <v>171</v>
      </c>
      <c r="B38" s="18" t="s">
        <v>53</v>
      </c>
      <c r="C38" s="19"/>
      <c r="D38" s="19"/>
      <c r="E38" s="20"/>
      <c r="F38" s="43"/>
      <c r="G38" s="44">
        <v>78913240</v>
      </c>
      <c r="I38" s="17"/>
    </row>
    <row r="39" spans="1:10" ht="26.25" customHeight="1" x14ac:dyDescent="0.25">
      <c r="A39" s="42" t="s">
        <v>227</v>
      </c>
      <c r="B39" s="18" t="s">
        <v>53</v>
      </c>
      <c r="C39" s="19"/>
      <c r="D39" s="19"/>
      <c r="E39" s="20"/>
      <c r="F39" s="43"/>
      <c r="G39" s="44">
        <v>50952581</v>
      </c>
      <c r="I39" s="17"/>
    </row>
    <row r="40" spans="1:10" ht="26.25" customHeight="1" x14ac:dyDescent="0.25">
      <c r="A40" s="42" t="s">
        <v>291</v>
      </c>
      <c r="B40" s="18" t="s">
        <v>53</v>
      </c>
      <c r="C40" s="19"/>
      <c r="D40" s="19"/>
      <c r="E40" s="20"/>
      <c r="F40" s="43"/>
      <c r="G40" s="44">
        <v>8291417</v>
      </c>
      <c r="I40" s="17"/>
    </row>
    <row r="41" spans="1:10" ht="26.25" customHeight="1" x14ac:dyDescent="0.25">
      <c r="A41" s="42" t="s">
        <v>433</v>
      </c>
      <c r="B41" s="18" t="s">
        <v>53</v>
      </c>
      <c r="C41" s="19"/>
      <c r="D41" s="19"/>
      <c r="E41" s="20"/>
      <c r="F41" s="43"/>
      <c r="G41" s="44">
        <v>95056923</v>
      </c>
      <c r="I41" s="17"/>
    </row>
    <row r="42" spans="1:10" ht="26.25" customHeight="1" x14ac:dyDescent="0.25">
      <c r="A42" s="42" t="s">
        <v>518</v>
      </c>
      <c r="B42" s="18" t="s">
        <v>53</v>
      </c>
      <c r="C42" s="19"/>
      <c r="D42" s="19"/>
      <c r="E42" s="20"/>
      <c r="F42" s="43"/>
      <c r="G42" s="44">
        <v>181770668</v>
      </c>
      <c r="I42" s="17"/>
    </row>
    <row r="43" spans="1:10" ht="26.25" customHeight="1" x14ac:dyDescent="0.25">
      <c r="A43" s="42" t="s">
        <v>588</v>
      </c>
      <c r="B43" s="18" t="s">
        <v>53</v>
      </c>
      <c r="C43" s="19"/>
      <c r="D43" s="19"/>
      <c r="E43" s="20"/>
      <c r="F43" s="43"/>
      <c r="G43" s="44">
        <v>64318358</v>
      </c>
      <c r="I43" s="17"/>
    </row>
    <row r="44" spans="1:10" ht="26.25" customHeight="1" x14ac:dyDescent="0.25">
      <c r="A44" s="42" t="s">
        <v>641</v>
      </c>
      <c r="B44" s="18" t="s">
        <v>53</v>
      </c>
      <c r="C44" s="19"/>
      <c r="D44" s="19"/>
      <c r="E44" s="20"/>
      <c r="F44" s="43"/>
      <c r="G44" s="44">
        <v>41258253</v>
      </c>
      <c r="I44" s="17"/>
    </row>
    <row r="45" spans="1:10" ht="26.25" customHeight="1" x14ac:dyDescent="0.25">
      <c r="A45" s="42" t="s">
        <v>706</v>
      </c>
      <c r="B45" s="18" t="s">
        <v>53</v>
      </c>
      <c r="C45" s="19"/>
      <c r="D45" s="19"/>
      <c r="E45" s="20"/>
      <c r="F45" s="43"/>
      <c r="G45" s="44">
        <v>118175540</v>
      </c>
      <c r="I45" s="17"/>
    </row>
    <row r="46" spans="1:10" ht="26.25" customHeight="1" x14ac:dyDescent="0.25">
      <c r="A46" s="79" t="s">
        <v>24</v>
      </c>
      <c r="B46" s="81"/>
      <c r="C46" s="38"/>
      <c r="D46" s="38"/>
      <c r="E46" s="38"/>
      <c r="F46" s="38"/>
      <c r="G46" s="38">
        <f>SUM(G35:G45)</f>
        <v>782519460</v>
      </c>
      <c r="I46" s="17"/>
    </row>
    <row r="47" spans="1:10" ht="34.5" customHeight="1" x14ac:dyDescent="0.25">
      <c r="A47" s="73" t="s">
        <v>25</v>
      </c>
      <c r="B47" s="74"/>
      <c r="C47" s="74"/>
      <c r="D47" s="74"/>
      <c r="E47" s="74"/>
      <c r="F47" s="75"/>
      <c r="G47" s="21">
        <f>C3+C16+D16-E26-F34-G46</f>
        <v>454509664.24000001</v>
      </c>
      <c r="H47" s="8"/>
      <c r="I47" s="17"/>
      <c r="J47" s="8"/>
    </row>
    <row r="48" spans="1:10" ht="15.75" x14ac:dyDescent="0.25">
      <c r="A48" s="22"/>
      <c r="B48" s="23"/>
      <c r="C48" s="24"/>
      <c r="D48" s="24"/>
      <c r="E48" s="25"/>
      <c r="G48" s="45"/>
      <c r="I48" s="17"/>
      <c r="J48" s="8"/>
    </row>
    <row r="49" spans="1:9" ht="15.75" x14ac:dyDescent="0.25">
      <c r="A49" s="22"/>
      <c r="B49" s="23"/>
      <c r="C49" s="24"/>
      <c r="D49" s="24"/>
      <c r="E49" s="25"/>
      <c r="G49" s="46"/>
      <c r="I49" s="17"/>
    </row>
    <row r="50" spans="1:9" ht="15.75" x14ac:dyDescent="0.25">
      <c r="A50" s="22"/>
      <c r="B50" s="23"/>
      <c r="C50" s="24"/>
      <c r="D50" s="24"/>
      <c r="E50" s="25"/>
      <c r="G50" s="47"/>
      <c r="I50" s="17"/>
    </row>
    <row r="51" spans="1:9" ht="15.75" x14ac:dyDescent="0.25">
      <c r="A51" s="48"/>
      <c r="C51" s="49"/>
      <c r="D51" s="49"/>
      <c r="E51" s="27"/>
      <c r="G51" s="47"/>
      <c r="I51" s="17"/>
    </row>
    <row r="52" spans="1:9" x14ac:dyDescent="0.25">
      <c r="G52" s="47"/>
    </row>
    <row r="53" spans="1:9" x14ac:dyDescent="0.25">
      <c r="G53" s="47"/>
      <c r="I53" s="11"/>
    </row>
  </sheetData>
  <mergeCells count="7">
    <mergeCell ref="A47:F47"/>
    <mergeCell ref="A1:G1"/>
    <mergeCell ref="C3:D3"/>
    <mergeCell ref="A16:B16"/>
    <mergeCell ref="A26:B26"/>
    <mergeCell ref="A34:B34"/>
    <mergeCell ref="A46:B4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21"/>
  <sheetViews>
    <sheetView zoomScaleNormal="100" workbookViewId="0">
      <selection activeCell="F7" sqref="F7:G7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26.7109375" customWidth="1"/>
    <col min="6" max="6" width="17.140625" style="36" customWidth="1"/>
    <col min="7" max="7" width="15.7109375" style="36" customWidth="1"/>
    <col min="8" max="8" width="13.42578125" customWidth="1"/>
    <col min="9" max="9" width="44.42578125" customWidth="1"/>
    <col min="10" max="10" width="16.5703125" customWidth="1"/>
  </cols>
  <sheetData>
    <row r="1" spans="1:10" ht="27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ht="27" customHeight="1" x14ac:dyDescent="0.25">
      <c r="A2" s="83" t="s">
        <v>139</v>
      </c>
      <c r="B2" s="83"/>
      <c r="C2" s="83"/>
      <c r="D2" s="83"/>
      <c r="E2" s="83"/>
      <c r="F2" s="83"/>
      <c r="G2" s="83"/>
      <c r="H2" s="83"/>
      <c r="I2" s="83"/>
    </row>
    <row r="3" spans="1:10" ht="27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7" customHeight="1" outlineLevel="1" x14ac:dyDescent="0.25">
      <c r="B4" s="31">
        <v>45751</v>
      </c>
      <c r="C4" s="32" t="s">
        <v>140</v>
      </c>
      <c r="D4" s="32" t="s">
        <v>37</v>
      </c>
      <c r="E4" s="32" t="s">
        <v>141</v>
      </c>
      <c r="F4" s="33">
        <v>6360445</v>
      </c>
      <c r="G4" s="33">
        <v>508836</v>
      </c>
      <c r="H4" s="33">
        <f>F4+G4</f>
        <v>6869281</v>
      </c>
      <c r="I4" s="32" t="s">
        <v>39</v>
      </c>
      <c r="J4" s="32" t="s">
        <v>40</v>
      </c>
    </row>
    <row r="5" spans="1:10" ht="27" customHeight="1" outlineLevel="1" x14ac:dyDescent="0.25">
      <c r="B5" s="31">
        <v>45755</v>
      </c>
      <c r="C5" s="32" t="s">
        <v>142</v>
      </c>
      <c r="D5" s="32" t="s">
        <v>37</v>
      </c>
      <c r="E5" s="32" t="s">
        <v>143</v>
      </c>
      <c r="F5" s="33">
        <v>11107854</v>
      </c>
      <c r="G5" s="33">
        <v>888628</v>
      </c>
      <c r="H5" s="33">
        <f t="shared" ref="H5:H18" si="0">F5+G5</f>
        <v>11996482</v>
      </c>
      <c r="I5" s="32" t="s">
        <v>39</v>
      </c>
      <c r="J5" s="32" t="s">
        <v>40</v>
      </c>
    </row>
    <row r="6" spans="1:10" ht="27" customHeight="1" outlineLevel="1" x14ac:dyDescent="0.25">
      <c r="B6" s="31">
        <v>45757</v>
      </c>
      <c r="C6" s="32" t="s">
        <v>144</v>
      </c>
      <c r="D6" s="32" t="s">
        <v>37</v>
      </c>
      <c r="E6" s="32" t="s">
        <v>145</v>
      </c>
      <c r="F6" s="33">
        <v>6351489</v>
      </c>
      <c r="G6" s="33">
        <v>508119</v>
      </c>
      <c r="H6" s="33">
        <f t="shared" si="0"/>
        <v>6859608</v>
      </c>
      <c r="I6" s="32" t="s">
        <v>39</v>
      </c>
      <c r="J6" s="32" t="s">
        <v>40</v>
      </c>
    </row>
    <row r="7" spans="1:10" ht="27" customHeight="1" outlineLevel="1" x14ac:dyDescent="0.25">
      <c r="B7" s="31">
        <v>45762</v>
      </c>
      <c r="C7" s="32" t="s">
        <v>146</v>
      </c>
      <c r="D7" s="32" t="s">
        <v>73</v>
      </c>
      <c r="E7" s="32" t="s">
        <v>74</v>
      </c>
      <c r="F7" s="33">
        <v>-792152</v>
      </c>
      <c r="G7" s="33">
        <v>-63372</v>
      </c>
      <c r="H7" s="33">
        <f t="shared" si="0"/>
        <v>-855524</v>
      </c>
      <c r="I7" s="32" t="s">
        <v>39</v>
      </c>
      <c r="J7" s="32" t="s">
        <v>40</v>
      </c>
    </row>
    <row r="8" spans="1:10" ht="27" hidden="1" customHeight="1" outlineLevel="1" x14ac:dyDescent="0.25">
      <c r="B8" s="31">
        <v>45763</v>
      </c>
      <c r="C8" s="32" t="s">
        <v>147</v>
      </c>
      <c r="D8" s="32" t="s">
        <v>37</v>
      </c>
      <c r="E8" s="32" t="s">
        <v>148</v>
      </c>
      <c r="F8" s="33">
        <v>2013614</v>
      </c>
      <c r="G8" s="33">
        <v>161089</v>
      </c>
      <c r="H8" s="33">
        <f t="shared" si="0"/>
        <v>2174703</v>
      </c>
      <c r="I8" s="32" t="s">
        <v>101</v>
      </c>
      <c r="J8" s="32" t="s">
        <v>102</v>
      </c>
    </row>
    <row r="9" spans="1:10" ht="27" customHeight="1" outlineLevel="1" x14ac:dyDescent="0.25">
      <c r="B9" s="31">
        <v>45763</v>
      </c>
      <c r="C9" s="32" t="s">
        <v>149</v>
      </c>
      <c r="D9" s="32" t="s">
        <v>37</v>
      </c>
      <c r="E9" s="32" t="s">
        <v>150</v>
      </c>
      <c r="F9" s="33">
        <v>6746732</v>
      </c>
      <c r="G9" s="33">
        <v>539739</v>
      </c>
      <c r="H9" s="33">
        <f t="shared" si="0"/>
        <v>7286471</v>
      </c>
      <c r="I9" s="32" t="s">
        <v>39</v>
      </c>
      <c r="J9" s="32" t="s">
        <v>40</v>
      </c>
    </row>
    <row r="10" spans="1:10" ht="27" hidden="1" customHeight="1" outlineLevel="1" x14ac:dyDescent="0.25">
      <c r="B10" s="31">
        <v>45769</v>
      </c>
      <c r="C10" s="32" t="s">
        <v>151</v>
      </c>
      <c r="D10" s="32" t="s">
        <v>37</v>
      </c>
      <c r="E10" s="32" t="s">
        <v>152</v>
      </c>
      <c r="F10" s="33">
        <v>733964</v>
      </c>
      <c r="G10" s="33">
        <v>58717</v>
      </c>
      <c r="H10" s="33">
        <f t="shared" si="0"/>
        <v>792681</v>
      </c>
      <c r="I10" s="32" t="s">
        <v>101</v>
      </c>
      <c r="J10" s="32" t="s">
        <v>102</v>
      </c>
    </row>
    <row r="11" spans="1:10" ht="27" hidden="1" customHeight="1" outlineLevel="1" x14ac:dyDescent="0.25">
      <c r="B11" s="31">
        <v>45769</v>
      </c>
      <c r="C11" s="32" t="s">
        <v>153</v>
      </c>
      <c r="D11" s="32" t="s">
        <v>37</v>
      </c>
      <c r="E11" s="32" t="s">
        <v>154</v>
      </c>
      <c r="F11" s="33">
        <v>2471250</v>
      </c>
      <c r="G11" s="33">
        <v>197700</v>
      </c>
      <c r="H11" s="33">
        <f t="shared" si="0"/>
        <v>2668950</v>
      </c>
      <c r="I11" s="32" t="s">
        <v>101</v>
      </c>
      <c r="J11" s="32" t="s">
        <v>102</v>
      </c>
    </row>
    <row r="12" spans="1:10" ht="27" customHeight="1" outlineLevel="1" x14ac:dyDescent="0.25">
      <c r="B12" s="31">
        <v>45773</v>
      </c>
      <c r="C12" s="32" t="s">
        <v>155</v>
      </c>
      <c r="D12" s="32" t="s">
        <v>37</v>
      </c>
      <c r="E12" s="32" t="s">
        <v>156</v>
      </c>
      <c r="F12" s="33">
        <v>13678461</v>
      </c>
      <c r="G12" s="33">
        <v>1094277</v>
      </c>
      <c r="H12" s="33">
        <f t="shared" si="0"/>
        <v>14772738</v>
      </c>
      <c r="I12" s="32" t="s">
        <v>39</v>
      </c>
      <c r="J12" s="32" t="s">
        <v>40</v>
      </c>
    </row>
    <row r="13" spans="1:10" ht="27" customHeight="1" outlineLevel="1" x14ac:dyDescent="0.25">
      <c r="B13" s="31">
        <v>45773</v>
      </c>
      <c r="C13" s="32" t="s">
        <v>157</v>
      </c>
      <c r="D13" s="32" t="s">
        <v>37</v>
      </c>
      <c r="E13" s="32" t="s">
        <v>158</v>
      </c>
      <c r="F13" s="33">
        <v>7074112</v>
      </c>
      <c r="G13" s="33">
        <v>565929</v>
      </c>
      <c r="H13" s="33">
        <f t="shared" si="0"/>
        <v>7640041</v>
      </c>
      <c r="I13" s="32" t="s">
        <v>39</v>
      </c>
      <c r="J13" s="32" t="s">
        <v>40</v>
      </c>
    </row>
    <row r="14" spans="1:10" ht="27" customHeight="1" outlineLevel="1" x14ac:dyDescent="0.25">
      <c r="B14" s="31">
        <v>45775</v>
      </c>
      <c r="C14" s="32" t="s">
        <v>159</v>
      </c>
      <c r="D14" s="32" t="s">
        <v>37</v>
      </c>
      <c r="E14" s="32" t="s">
        <v>160</v>
      </c>
      <c r="F14" s="33">
        <v>13859271</v>
      </c>
      <c r="G14" s="33">
        <v>1108742</v>
      </c>
      <c r="H14" s="33">
        <f t="shared" si="0"/>
        <v>14968013</v>
      </c>
      <c r="I14" s="32" t="s">
        <v>39</v>
      </c>
      <c r="J14" s="32" t="s">
        <v>40</v>
      </c>
    </row>
    <row r="15" spans="1:10" ht="27" hidden="1" customHeight="1" outlineLevel="1" x14ac:dyDescent="0.25">
      <c r="B15" s="31">
        <v>45776</v>
      </c>
      <c r="C15" s="32" t="s">
        <v>161</v>
      </c>
      <c r="D15" s="32" t="s">
        <v>37</v>
      </c>
      <c r="E15" s="32" t="s">
        <v>162</v>
      </c>
      <c r="F15" s="33">
        <v>933464</v>
      </c>
      <c r="G15" s="33">
        <v>74677</v>
      </c>
      <c r="H15" s="33">
        <f t="shared" si="0"/>
        <v>1008141</v>
      </c>
      <c r="I15" s="32" t="s">
        <v>101</v>
      </c>
      <c r="J15" s="32" t="s">
        <v>102</v>
      </c>
    </row>
    <row r="16" spans="1:10" ht="27" hidden="1" customHeight="1" outlineLevel="1" x14ac:dyDescent="0.25">
      <c r="B16" s="31">
        <v>45776</v>
      </c>
      <c r="C16" s="32" t="s">
        <v>163</v>
      </c>
      <c r="D16" s="32" t="s">
        <v>37</v>
      </c>
      <c r="E16" s="32" t="s">
        <v>164</v>
      </c>
      <c r="F16" s="33">
        <v>501830</v>
      </c>
      <c r="G16" s="33">
        <v>40146</v>
      </c>
      <c r="H16" s="33">
        <f t="shared" si="0"/>
        <v>541976</v>
      </c>
      <c r="I16" s="32" t="s">
        <v>101</v>
      </c>
      <c r="J16" s="32" t="s">
        <v>102</v>
      </c>
    </row>
    <row r="17" spans="2:10" ht="27" hidden="1" customHeight="1" outlineLevel="1" x14ac:dyDescent="0.25">
      <c r="B17" s="31">
        <v>45776</v>
      </c>
      <c r="C17" s="32" t="s">
        <v>165</v>
      </c>
      <c r="D17" s="32" t="s">
        <v>37</v>
      </c>
      <c r="E17" s="32" t="s">
        <v>166</v>
      </c>
      <c r="F17" s="33">
        <v>501830</v>
      </c>
      <c r="G17" s="33">
        <v>40146</v>
      </c>
      <c r="H17" s="33">
        <f t="shared" si="0"/>
        <v>541976</v>
      </c>
      <c r="I17" s="32" t="s">
        <v>101</v>
      </c>
      <c r="J17" s="32" t="s">
        <v>102</v>
      </c>
    </row>
    <row r="18" spans="2:10" ht="27" hidden="1" customHeight="1" outlineLevel="1" x14ac:dyDescent="0.25">
      <c r="B18" s="31">
        <v>45776</v>
      </c>
      <c r="C18" s="32" t="s">
        <v>167</v>
      </c>
      <c r="D18" s="32" t="s">
        <v>37</v>
      </c>
      <c r="E18" s="32" t="s">
        <v>168</v>
      </c>
      <c r="F18" s="33">
        <v>501830</v>
      </c>
      <c r="G18" s="33">
        <v>40146</v>
      </c>
      <c r="H18" s="33">
        <f t="shared" si="0"/>
        <v>541976</v>
      </c>
      <c r="I18" s="32" t="s">
        <v>101</v>
      </c>
      <c r="J18" s="32" t="s">
        <v>102</v>
      </c>
    </row>
    <row r="20" spans="2:10" ht="26.25" customHeight="1" x14ac:dyDescent="0.25">
      <c r="E20" s="36" t="s">
        <v>169</v>
      </c>
      <c r="F20" s="35">
        <f>SUM(F4:F6)+SUM(F8:F18)</f>
        <v>72836146</v>
      </c>
      <c r="G20" s="35">
        <f t="shared" ref="G20:H20" si="1">SUM(G4:G6)+SUM(G8:G18)</f>
        <v>5826891</v>
      </c>
      <c r="H20" s="35">
        <f t="shared" si="1"/>
        <v>78663037</v>
      </c>
    </row>
    <row r="21" spans="2:10" ht="26.25" customHeight="1" x14ac:dyDescent="0.25">
      <c r="E21" s="36" t="s">
        <v>170</v>
      </c>
      <c r="F21" s="36">
        <f>F7</f>
        <v>-792152</v>
      </c>
      <c r="G21" s="36">
        <f t="shared" ref="G21:H21" si="2">G7</f>
        <v>-63372</v>
      </c>
      <c r="H21" s="36">
        <f t="shared" si="2"/>
        <v>-855524</v>
      </c>
    </row>
  </sheetData>
  <autoFilter ref="A3:J18">
    <filterColumn colId="9">
      <filters>
        <filter val="0314658576"/>
      </filters>
    </filterColumn>
  </autoFilter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K27"/>
  <sheetViews>
    <sheetView zoomScaleNormal="100" workbookViewId="0">
      <selection activeCell="F21" sqref="F21:G21"/>
    </sheetView>
  </sheetViews>
  <sheetFormatPr defaultColWidth="9.140625" defaultRowHeight="15" outlineLevelRow="1" x14ac:dyDescent="0.25"/>
  <cols>
    <col min="1" max="1" width="1.42578125" customWidth="1"/>
    <col min="2" max="2" width="13" style="34" customWidth="1"/>
    <col min="3" max="4" width="11.42578125" customWidth="1"/>
    <col min="5" max="5" width="21" customWidth="1"/>
    <col min="6" max="6" width="15.7109375" style="36" customWidth="1"/>
    <col min="7" max="7" width="13" style="36" customWidth="1"/>
    <col min="8" max="8" width="14.42578125" customWidth="1"/>
    <col min="9" max="9" width="42.5703125" customWidth="1"/>
    <col min="10" max="10" width="16.42578125" customWidth="1"/>
  </cols>
  <sheetData>
    <row r="1" spans="1:10" ht="25.5" customHeight="1" x14ac:dyDescent="0.3">
      <c r="A1" s="82" t="s">
        <v>87</v>
      </c>
      <c r="B1" s="82"/>
      <c r="C1" s="82"/>
      <c r="D1" s="82"/>
      <c r="E1" s="82"/>
      <c r="F1" s="82"/>
      <c r="G1" s="82"/>
      <c r="H1" s="82"/>
      <c r="I1" s="82"/>
    </row>
    <row r="2" spans="1:10" ht="25.5" customHeight="1" x14ac:dyDescent="0.25">
      <c r="A2" s="83" t="s">
        <v>88</v>
      </c>
      <c r="B2" s="83"/>
      <c r="C2" s="83"/>
      <c r="D2" s="83"/>
      <c r="E2" s="83"/>
      <c r="F2" s="83"/>
      <c r="G2" s="83"/>
      <c r="H2" s="83"/>
      <c r="I2" s="83"/>
    </row>
    <row r="3" spans="1:10" ht="24.7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4.75" customHeight="1" outlineLevel="1" x14ac:dyDescent="0.25">
      <c r="B4" s="31">
        <v>45721</v>
      </c>
      <c r="C4" s="32" t="s">
        <v>89</v>
      </c>
      <c r="D4" s="32" t="s">
        <v>37</v>
      </c>
      <c r="E4" s="32" t="s">
        <v>90</v>
      </c>
      <c r="F4" s="33">
        <v>10430299</v>
      </c>
      <c r="G4" s="33">
        <v>834424</v>
      </c>
      <c r="H4" s="33">
        <f>F4+G4</f>
        <v>11264723</v>
      </c>
      <c r="I4" s="32" t="s">
        <v>39</v>
      </c>
      <c r="J4" s="32" t="s">
        <v>40</v>
      </c>
    </row>
    <row r="5" spans="1:10" ht="24.75" customHeight="1" outlineLevel="1" x14ac:dyDescent="0.25">
      <c r="B5" s="31">
        <v>45723</v>
      </c>
      <c r="C5" s="32" t="s">
        <v>91</v>
      </c>
      <c r="D5" s="32" t="s">
        <v>37</v>
      </c>
      <c r="E5" s="32" t="s">
        <v>92</v>
      </c>
      <c r="F5" s="33">
        <v>5254864</v>
      </c>
      <c r="G5" s="33">
        <v>420389</v>
      </c>
      <c r="H5" s="33">
        <f t="shared" ref="H5:H20" si="0">F5+G5</f>
        <v>5675253</v>
      </c>
      <c r="I5" s="32" t="s">
        <v>39</v>
      </c>
      <c r="J5" s="32" t="s">
        <v>40</v>
      </c>
    </row>
    <row r="6" spans="1:10" ht="24.75" customHeight="1" outlineLevel="1" x14ac:dyDescent="0.25">
      <c r="B6" s="31">
        <v>45727</v>
      </c>
      <c r="C6" s="32" t="s">
        <v>93</v>
      </c>
      <c r="D6" s="32" t="s">
        <v>37</v>
      </c>
      <c r="E6" s="32" t="s">
        <v>94</v>
      </c>
      <c r="F6" s="33">
        <v>9865807</v>
      </c>
      <c r="G6" s="33">
        <v>789265</v>
      </c>
      <c r="H6" s="33">
        <f t="shared" si="0"/>
        <v>10655072</v>
      </c>
      <c r="I6" s="32" t="s">
        <v>39</v>
      </c>
      <c r="J6" s="32" t="s">
        <v>40</v>
      </c>
    </row>
    <row r="7" spans="1:10" ht="24.75" customHeight="1" outlineLevel="1" x14ac:dyDescent="0.25">
      <c r="B7" s="31">
        <v>45730</v>
      </c>
      <c r="C7" s="32" t="s">
        <v>95</v>
      </c>
      <c r="D7" s="32" t="s">
        <v>37</v>
      </c>
      <c r="E7" s="32" t="s">
        <v>96</v>
      </c>
      <c r="F7" s="33">
        <v>5986642</v>
      </c>
      <c r="G7" s="33">
        <v>478931</v>
      </c>
      <c r="H7" s="33">
        <f t="shared" si="0"/>
        <v>6465573</v>
      </c>
      <c r="I7" s="32" t="s">
        <v>39</v>
      </c>
      <c r="J7" s="32" t="s">
        <v>40</v>
      </c>
    </row>
    <row r="8" spans="1:10" ht="24.75" customHeight="1" outlineLevel="1" x14ac:dyDescent="0.25">
      <c r="B8" s="31">
        <v>45734</v>
      </c>
      <c r="C8" s="32" t="s">
        <v>97</v>
      </c>
      <c r="D8" s="32" t="s">
        <v>37</v>
      </c>
      <c r="E8" s="32" t="s">
        <v>98</v>
      </c>
      <c r="F8" s="33">
        <v>11590858</v>
      </c>
      <c r="G8" s="33">
        <v>927269</v>
      </c>
      <c r="H8" s="33">
        <f t="shared" si="0"/>
        <v>12518127</v>
      </c>
      <c r="I8" s="32" t="s">
        <v>39</v>
      </c>
      <c r="J8" s="32" t="s">
        <v>40</v>
      </c>
    </row>
    <row r="9" spans="1:10" ht="24.75" hidden="1" customHeight="1" outlineLevel="1" x14ac:dyDescent="0.25">
      <c r="B9" s="31">
        <v>45735</v>
      </c>
      <c r="C9" s="32" t="s">
        <v>99</v>
      </c>
      <c r="D9" s="32" t="s">
        <v>37</v>
      </c>
      <c r="E9" s="32" t="s">
        <v>100</v>
      </c>
      <c r="F9" s="33">
        <v>888978</v>
      </c>
      <c r="G9" s="33">
        <v>71118</v>
      </c>
      <c r="H9" s="33">
        <f t="shared" si="0"/>
        <v>960096</v>
      </c>
      <c r="I9" s="32" t="s">
        <v>101</v>
      </c>
      <c r="J9" s="32" t="s">
        <v>102</v>
      </c>
    </row>
    <row r="10" spans="1:10" ht="24.75" hidden="1" customHeight="1" outlineLevel="1" x14ac:dyDescent="0.25">
      <c r="B10" s="31">
        <v>45735</v>
      </c>
      <c r="C10" s="32" t="s">
        <v>103</v>
      </c>
      <c r="D10" s="32" t="s">
        <v>37</v>
      </c>
      <c r="E10" s="32" t="s">
        <v>104</v>
      </c>
      <c r="F10" s="33">
        <v>448392</v>
      </c>
      <c r="G10" s="33">
        <v>35871</v>
      </c>
      <c r="H10" s="33">
        <f t="shared" si="0"/>
        <v>484263</v>
      </c>
      <c r="I10" s="32" t="s">
        <v>101</v>
      </c>
      <c r="J10" s="32" t="s">
        <v>102</v>
      </c>
    </row>
    <row r="11" spans="1:10" ht="24.75" hidden="1" customHeight="1" outlineLevel="1" x14ac:dyDescent="0.25">
      <c r="B11" s="31">
        <v>45735</v>
      </c>
      <c r="C11" s="32" t="s">
        <v>105</v>
      </c>
      <c r="D11" s="32" t="s">
        <v>37</v>
      </c>
      <c r="E11" s="32" t="s">
        <v>106</v>
      </c>
      <c r="F11" s="33">
        <v>448392</v>
      </c>
      <c r="G11" s="33">
        <v>35871</v>
      </c>
      <c r="H11" s="33">
        <f t="shared" si="0"/>
        <v>484263</v>
      </c>
      <c r="I11" s="32" t="s">
        <v>101</v>
      </c>
      <c r="J11" s="32" t="s">
        <v>102</v>
      </c>
    </row>
    <row r="12" spans="1:10" ht="24.75" hidden="1" customHeight="1" outlineLevel="1" x14ac:dyDescent="0.25">
      <c r="B12" s="31">
        <v>45735</v>
      </c>
      <c r="C12" s="32" t="s">
        <v>107</v>
      </c>
      <c r="D12" s="32" t="s">
        <v>37</v>
      </c>
      <c r="E12" s="32" t="s">
        <v>108</v>
      </c>
      <c r="F12" s="33">
        <v>448392</v>
      </c>
      <c r="G12" s="33">
        <v>35871</v>
      </c>
      <c r="H12" s="33">
        <f t="shared" si="0"/>
        <v>484263</v>
      </c>
      <c r="I12" s="32" t="s">
        <v>101</v>
      </c>
      <c r="J12" s="32" t="s">
        <v>102</v>
      </c>
    </row>
    <row r="13" spans="1:10" ht="24.75" hidden="1" customHeight="1" outlineLevel="1" x14ac:dyDescent="0.25">
      <c r="B13" s="31">
        <v>45735</v>
      </c>
      <c r="C13" s="32" t="s">
        <v>109</v>
      </c>
      <c r="D13" s="32" t="s">
        <v>37</v>
      </c>
      <c r="E13" s="32" t="s">
        <v>110</v>
      </c>
      <c r="F13" s="33">
        <v>448392</v>
      </c>
      <c r="G13" s="33">
        <v>35871</v>
      </c>
      <c r="H13" s="33">
        <f t="shared" si="0"/>
        <v>484263</v>
      </c>
      <c r="I13" s="32" t="s">
        <v>101</v>
      </c>
      <c r="J13" s="32" t="s">
        <v>102</v>
      </c>
    </row>
    <row r="14" spans="1:10" ht="24.75" hidden="1" customHeight="1" outlineLevel="1" x14ac:dyDescent="0.25">
      <c r="B14" s="31">
        <v>45735</v>
      </c>
      <c r="C14" s="32" t="s">
        <v>111</v>
      </c>
      <c r="D14" s="32" t="s">
        <v>37</v>
      </c>
      <c r="E14" s="32" t="s">
        <v>112</v>
      </c>
      <c r="F14" s="33">
        <v>592652</v>
      </c>
      <c r="G14" s="33">
        <v>47412</v>
      </c>
      <c r="H14" s="33">
        <f t="shared" si="0"/>
        <v>640064</v>
      </c>
      <c r="I14" s="32" t="s">
        <v>101</v>
      </c>
      <c r="J14" s="32" t="s">
        <v>102</v>
      </c>
    </row>
    <row r="15" spans="1:10" ht="24.75" customHeight="1" outlineLevel="1" x14ac:dyDescent="0.25">
      <c r="B15" s="31">
        <v>45736</v>
      </c>
      <c r="C15" s="32" t="s">
        <v>113</v>
      </c>
      <c r="D15" s="32" t="s">
        <v>37</v>
      </c>
      <c r="E15" s="32" t="s">
        <v>114</v>
      </c>
      <c r="F15" s="33">
        <v>4841997</v>
      </c>
      <c r="G15" s="33">
        <v>387360</v>
      </c>
      <c r="H15" s="33">
        <f t="shared" si="0"/>
        <v>5229357</v>
      </c>
      <c r="I15" s="32" t="s">
        <v>39</v>
      </c>
      <c r="J15" s="32" t="s">
        <v>40</v>
      </c>
    </row>
    <row r="16" spans="1:10" ht="24.75" hidden="1" customHeight="1" outlineLevel="1" x14ac:dyDescent="0.25">
      <c r="B16" s="31">
        <v>45741</v>
      </c>
      <c r="C16" s="32" t="s">
        <v>115</v>
      </c>
      <c r="D16" s="32" t="s">
        <v>37</v>
      </c>
      <c r="E16" s="32" t="s">
        <v>116</v>
      </c>
      <c r="F16" s="33">
        <v>573160</v>
      </c>
      <c r="G16" s="33">
        <v>45853</v>
      </c>
      <c r="H16" s="33">
        <f t="shared" si="0"/>
        <v>619013</v>
      </c>
      <c r="I16" s="32" t="s">
        <v>101</v>
      </c>
      <c r="J16" s="32" t="s">
        <v>102</v>
      </c>
    </row>
    <row r="17" spans="2:11" ht="24.75" customHeight="1" outlineLevel="1" x14ac:dyDescent="0.25">
      <c r="B17" s="31">
        <v>45741</v>
      </c>
      <c r="C17" s="32" t="s">
        <v>117</v>
      </c>
      <c r="D17" s="32" t="s">
        <v>37</v>
      </c>
      <c r="E17" s="32" t="s">
        <v>118</v>
      </c>
      <c r="F17" s="33">
        <v>13772468</v>
      </c>
      <c r="G17" s="33">
        <v>1101797</v>
      </c>
      <c r="H17" s="33">
        <f t="shared" si="0"/>
        <v>14874265</v>
      </c>
      <c r="I17" s="32" t="s">
        <v>39</v>
      </c>
      <c r="J17" s="32" t="s">
        <v>40</v>
      </c>
    </row>
    <row r="18" spans="2:11" ht="24.75" customHeight="1" outlineLevel="1" x14ac:dyDescent="0.25">
      <c r="B18" s="31">
        <v>45743</v>
      </c>
      <c r="C18" s="32" t="s">
        <v>119</v>
      </c>
      <c r="D18" s="32" t="s">
        <v>37</v>
      </c>
      <c r="E18" s="32" t="s">
        <v>120</v>
      </c>
      <c r="F18" s="33">
        <v>7677238</v>
      </c>
      <c r="G18" s="33">
        <v>614179</v>
      </c>
      <c r="H18" s="33">
        <f t="shared" si="0"/>
        <v>8291417</v>
      </c>
      <c r="I18" s="32" t="s">
        <v>39</v>
      </c>
      <c r="J18" s="32" t="s">
        <v>40</v>
      </c>
    </row>
    <row r="19" spans="2:11" ht="24.75" hidden="1" customHeight="1" outlineLevel="1" x14ac:dyDescent="0.25">
      <c r="B19" s="31">
        <v>45747</v>
      </c>
      <c r="C19" s="32" t="s">
        <v>121</v>
      </c>
      <c r="D19" s="32" t="s">
        <v>37</v>
      </c>
      <c r="E19" s="32" t="s">
        <v>122</v>
      </c>
      <c r="F19" s="33">
        <v>597856</v>
      </c>
      <c r="G19" s="33">
        <v>47828</v>
      </c>
      <c r="H19" s="33">
        <f t="shared" si="0"/>
        <v>645684</v>
      </c>
      <c r="I19" s="32" t="s">
        <v>101</v>
      </c>
      <c r="J19" s="32" t="s">
        <v>102</v>
      </c>
    </row>
    <row r="20" spans="2:11" ht="24.75" customHeight="1" outlineLevel="1" x14ac:dyDescent="0.25">
      <c r="B20" s="31">
        <v>45747</v>
      </c>
      <c r="C20" s="32" t="s">
        <v>123</v>
      </c>
      <c r="D20" s="32" t="s">
        <v>37</v>
      </c>
      <c r="E20" s="32" t="s">
        <v>124</v>
      </c>
      <c r="F20" s="33">
        <v>12581466</v>
      </c>
      <c r="G20" s="33">
        <v>1006517</v>
      </c>
      <c r="H20" s="33">
        <f t="shared" si="0"/>
        <v>13587983</v>
      </c>
      <c r="I20" s="32" t="s">
        <v>39</v>
      </c>
      <c r="J20" s="32" t="s">
        <v>40</v>
      </c>
    </row>
    <row r="21" spans="2:11" ht="24.75" customHeight="1" outlineLevel="1" x14ac:dyDescent="0.25">
      <c r="B21" s="54">
        <v>45730</v>
      </c>
      <c r="C21" s="55" t="s">
        <v>125</v>
      </c>
      <c r="D21" s="55" t="s">
        <v>73</v>
      </c>
      <c r="E21" s="55" t="s">
        <v>74</v>
      </c>
      <c r="F21" s="56">
        <v>-157549</v>
      </c>
      <c r="G21" s="56">
        <v>-12604</v>
      </c>
      <c r="H21" s="56">
        <f>F21+G21</f>
        <v>-170153</v>
      </c>
      <c r="I21" s="55" t="s">
        <v>39</v>
      </c>
      <c r="J21" s="55" t="s">
        <v>40</v>
      </c>
    </row>
    <row r="22" spans="2:11" ht="15.75" hidden="1" x14ac:dyDescent="0.25">
      <c r="F22" s="53">
        <f>SUM(F4:F20)</f>
        <v>86447853</v>
      </c>
      <c r="G22" s="53">
        <f t="shared" ref="G22" si="1">SUM(G4:G20)</f>
        <v>6915826</v>
      </c>
      <c r="H22" s="53">
        <f>SUM(H4:H20)</f>
        <v>93363679</v>
      </c>
    </row>
    <row r="23" spans="2:11" hidden="1" x14ac:dyDescent="0.25">
      <c r="B23" s="34" t="s">
        <v>126</v>
      </c>
    </row>
    <row r="24" spans="2:11" ht="21" hidden="1" x14ac:dyDescent="0.25">
      <c r="B24" s="29" t="s">
        <v>29</v>
      </c>
      <c r="C24" s="28" t="s">
        <v>28</v>
      </c>
      <c r="D24" s="29" t="s">
        <v>127</v>
      </c>
      <c r="E24" s="29" t="s">
        <v>128</v>
      </c>
      <c r="F24" s="29" t="s">
        <v>129</v>
      </c>
      <c r="G24" s="30" t="s">
        <v>130</v>
      </c>
      <c r="H24" s="30" t="s">
        <v>4</v>
      </c>
      <c r="I24" s="29" t="s">
        <v>33</v>
      </c>
      <c r="J24" s="57"/>
    </row>
    <row r="25" spans="2:11" ht="28.5" hidden="1" customHeight="1" x14ac:dyDescent="0.25">
      <c r="B25" s="32" t="s">
        <v>131</v>
      </c>
      <c r="C25" s="31">
        <v>45723</v>
      </c>
      <c r="D25" s="32" t="s">
        <v>39</v>
      </c>
      <c r="E25" s="32" t="s">
        <v>40</v>
      </c>
      <c r="F25" s="32" t="s">
        <v>132</v>
      </c>
      <c r="G25" s="33">
        <v>1053001</v>
      </c>
      <c r="H25" s="33">
        <v>84240</v>
      </c>
      <c r="I25" s="36">
        <f>G25+H25</f>
        <v>1137241</v>
      </c>
      <c r="J25" s="32"/>
      <c r="K25" s="32"/>
    </row>
    <row r="26" spans="2:11" ht="28.5" hidden="1" customHeight="1" x14ac:dyDescent="0.25">
      <c r="B26" s="32" t="s">
        <v>133</v>
      </c>
      <c r="C26" s="31">
        <v>45723</v>
      </c>
      <c r="D26" s="32" t="s">
        <v>39</v>
      </c>
      <c r="E26" s="32" t="s">
        <v>40</v>
      </c>
      <c r="F26" s="32" t="s">
        <v>134</v>
      </c>
      <c r="G26" s="33">
        <v>2831033</v>
      </c>
      <c r="H26" s="33">
        <v>226483</v>
      </c>
      <c r="I26" s="36">
        <f>G26+H26</f>
        <v>3057516</v>
      </c>
      <c r="J26" s="32"/>
      <c r="K26" s="32"/>
    </row>
    <row r="27" spans="2:11" hidden="1" x14ac:dyDescent="0.25">
      <c r="I27" s="36">
        <f>I26+I25</f>
        <v>4194757</v>
      </c>
    </row>
  </sheetData>
  <autoFilter ref="B3:J27">
    <filterColumn colId="8">
      <filters>
        <filter val="0314658576"/>
      </filters>
    </filterColumn>
  </autoFilter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topLeftCell="A4" zoomScaleNormal="100" workbookViewId="0">
      <selection activeCell="F14" sqref="F14:G1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32.42578125" customWidth="1"/>
    <col min="6" max="6" width="17.140625" style="36" customWidth="1"/>
    <col min="7" max="7" width="15.7109375" style="36" customWidth="1"/>
    <col min="8" max="8" width="16.5703125" customWidth="1"/>
    <col min="9" max="9" width="30.85546875" customWidth="1"/>
    <col min="10" max="10" width="17.28515625" customWidth="1"/>
  </cols>
  <sheetData>
    <row r="1" spans="1:10" ht="29.25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ht="29.25" customHeight="1" x14ac:dyDescent="0.25">
      <c r="A2" s="83" t="s">
        <v>55</v>
      </c>
      <c r="B2" s="83"/>
      <c r="C2" s="83"/>
      <c r="D2" s="83"/>
      <c r="E2" s="83"/>
      <c r="F2" s="83"/>
      <c r="G2" s="83"/>
      <c r="H2" s="83"/>
      <c r="I2" s="83"/>
    </row>
    <row r="3" spans="1:10" ht="24.7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2.5" customHeight="1" outlineLevel="1" x14ac:dyDescent="0.25">
      <c r="B4" s="31">
        <v>45693</v>
      </c>
      <c r="C4" s="32" t="s">
        <v>56</v>
      </c>
      <c r="D4" s="32" t="s">
        <v>37</v>
      </c>
      <c r="E4" s="32" t="s">
        <v>57</v>
      </c>
      <c r="F4" s="33">
        <v>3223038</v>
      </c>
      <c r="G4" s="33">
        <v>257843</v>
      </c>
      <c r="H4" s="33">
        <f>F4+G4</f>
        <v>3480881</v>
      </c>
      <c r="I4" s="32" t="s">
        <v>39</v>
      </c>
      <c r="J4" s="32" t="s">
        <v>40</v>
      </c>
    </row>
    <row r="5" spans="1:10" ht="22.5" customHeight="1" outlineLevel="1" x14ac:dyDescent="0.25">
      <c r="B5" s="31">
        <v>45696</v>
      </c>
      <c r="C5" s="32" t="s">
        <v>58</v>
      </c>
      <c r="D5" s="32" t="s">
        <v>37</v>
      </c>
      <c r="E5" s="32" t="s">
        <v>59</v>
      </c>
      <c r="F5" s="33">
        <v>10474141</v>
      </c>
      <c r="G5" s="33">
        <v>837931</v>
      </c>
      <c r="H5" s="33">
        <f t="shared" ref="H5:H15" si="0">F5+G5</f>
        <v>11312072</v>
      </c>
      <c r="I5" s="32" t="s">
        <v>39</v>
      </c>
      <c r="J5" s="32" t="s">
        <v>40</v>
      </c>
    </row>
    <row r="6" spans="1:10" ht="22.5" customHeight="1" outlineLevel="1" x14ac:dyDescent="0.25">
      <c r="B6" s="31">
        <v>45696</v>
      </c>
      <c r="C6" s="32" t="s">
        <v>60</v>
      </c>
      <c r="D6" s="32" t="s">
        <v>37</v>
      </c>
      <c r="E6" s="32" t="s">
        <v>61</v>
      </c>
      <c r="F6" s="33">
        <v>6236897</v>
      </c>
      <c r="G6" s="33">
        <v>498952</v>
      </c>
      <c r="H6" s="33">
        <f t="shared" si="0"/>
        <v>6735849</v>
      </c>
      <c r="I6" s="32" t="s">
        <v>39</v>
      </c>
      <c r="J6" s="32" t="s">
        <v>40</v>
      </c>
    </row>
    <row r="7" spans="1:10" ht="22.5" customHeight="1" outlineLevel="1" x14ac:dyDescent="0.25">
      <c r="B7" s="31">
        <v>45699</v>
      </c>
      <c r="C7" s="32" t="s">
        <v>62</v>
      </c>
      <c r="D7" s="32" t="s">
        <v>37</v>
      </c>
      <c r="E7" s="32" t="s">
        <v>63</v>
      </c>
      <c r="F7" s="33">
        <v>2623291</v>
      </c>
      <c r="G7" s="33">
        <v>209863</v>
      </c>
      <c r="H7" s="33">
        <f t="shared" si="0"/>
        <v>2833154</v>
      </c>
      <c r="I7" s="32" t="s">
        <v>39</v>
      </c>
      <c r="J7" s="32" t="s">
        <v>40</v>
      </c>
    </row>
    <row r="8" spans="1:10" ht="22.5" customHeight="1" outlineLevel="1" x14ac:dyDescent="0.25">
      <c r="B8" s="31">
        <v>45699</v>
      </c>
      <c r="C8" s="32" t="s">
        <v>64</v>
      </c>
      <c r="D8" s="32" t="s">
        <v>37</v>
      </c>
      <c r="E8" s="32" t="s">
        <v>65</v>
      </c>
      <c r="F8" s="33">
        <v>23750420</v>
      </c>
      <c r="G8" s="33">
        <v>1900034</v>
      </c>
      <c r="H8" s="33">
        <f t="shared" si="0"/>
        <v>25650454</v>
      </c>
      <c r="I8" s="32" t="s">
        <v>39</v>
      </c>
      <c r="J8" s="32" t="s">
        <v>40</v>
      </c>
    </row>
    <row r="9" spans="1:10" ht="22.5" customHeight="1" outlineLevel="1" x14ac:dyDescent="0.25">
      <c r="B9" s="31">
        <v>45705</v>
      </c>
      <c r="C9" s="32" t="s">
        <v>66</v>
      </c>
      <c r="D9" s="32" t="s">
        <v>37</v>
      </c>
      <c r="E9" s="32" t="s">
        <v>67</v>
      </c>
      <c r="F9" s="33">
        <v>6718349</v>
      </c>
      <c r="G9" s="33">
        <v>537468</v>
      </c>
      <c r="H9" s="33">
        <f t="shared" si="0"/>
        <v>7255817</v>
      </c>
      <c r="I9" s="32" t="s">
        <v>39</v>
      </c>
      <c r="J9" s="32" t="s">
        <v>40</v>
      </c>
    </row>
    <row r="10" spans="1:10" ht="22.5" customHeight="1" outlineLevel="1" x14ac:dyDescent="0.25">
      <c r="B10" s="31">
        <v>45709</v>
      </c>
      <c r="C10" s="32" t="s">
        <v>68</v>
      </c>
      <c r="D10" s="32" t="s">
        <v>37</v>
      </c>
      <c r="E10" s="32" t="s">
        <v>69</v>
      </c>
      <c r="F10" s="33">
        <v>6647621</v>
      </c>
      <c r="G10" s="33">
        <v>531810</v>
      </c>
      <c r="H10" s="33">
        <f t="shared" si="0"/>
        <v>7179431</v>
      </c>
      <c r="I10" s="32" t="s">
        <v>39</v>
      </c>
      <c r="J10" s="32" t="s">
        <v>40</v>
      </c>
    </row>
    <row r="11" spans="1:10" ht="22.5" customHeight="1" outlineLevel="1" x14ac:dyDescent="0.25">
      <c r="B11" s="31">
        <v>45709</v>
      </c>
      <c r="C11" s="32" t="s">
        <v>70</v>
      </c>
      <c r="D11" s="32" t="s">
        <v>37</v>
      </c>
      <c r="E11" s="32" t="s">
        <v>71</v>
      </c>
      <c r="F11" s="33">
        <v>4537727</v>
      </c>
      <c r="G11" s="33">
        <v>363018</v>
      </c>
      <c r="H11" s="33">
        <f t="shared" si="0"/>
        <v>4900745</v>
      </c>
      <c r="I11" s="32" t="s">
        <v>39</v>
      </c>
      <c r="J11" s="32" t="s">
        <v>40</v>
      </c>
    </row>
    <row r="12" spans="1:10" ht="22.5" customHeight="1" outlineLevel="1" x14ac:dyDescent="0.25">
      <c r="B12" s="31">
        <v>45713</v>
      </c>
      <c r="C12" s="32" t="s">
        <v>72</v>
      </c>
      <c r="D12" s="32" t="s">
        <v>73</v>
      </c>
      <c r="E12" s="32" t="s">
        <v>74</v>
      </c>
      <c r="F12" s="33">
        <v>-66500</v>
      </c>
      <c r="G12" s="33">
        <v>-5320</v>
      </c>
      <c r="H12" s="33">
        <f t="shared" si="0"/>
        <v>-71820</v>
      </c>
      <c r="I12" s="32" t="s">
        <v>39</v>
      </c>
      <c r="J12" s="32" t="s">
        <v>40</v>
      </c>
    </row>
    <row r="13" spans="1:10" ht="22.5" customHeight="1" outlineLevel="1" x14ac:dyDescent="0.25">
      <c r="B13" s="31">
        <v>45713</v>
      </c>
      <c r="C13" s="32" t="s">
        <v>75</v>
      </c>
      <c r="D13" s="32" t="s">
        <v>37</v>
      </c>
      <c r="E13" s="32" t="s">
        <v>76</v>
      </c>
      <c r="F13" s="33">
        <v>8257954</v>
      </c>
      <c r="G13" s="33">
        <v>660636</v>
      </c>
      <c r="H13" s="33">
        <f t="shared" si="0"/>
        <v>8918590</v>
      </c>
      <c r="I13" s="32" t="s">
        <v>39</v>
      </c>
      <c r="J13" s="32" t="s">
        <v>40</v>
      </c>
    </row>
    <row r="14" spans="1:10" ht="31.5" outlineLevel="1" x14ac:dyDescent="0.25">
      <c r="B14" s="31">
        <v>45715</v>
      </c>
      <c r="C14" s="32">
        <v>308</v>
      </c>
      <c r="D14" s="32" t="s">
        <v>77</v>
      </c>
      <c r="E14" s="51" t="s">
        <v>78</v>
      </c>
      <c r="F14" s="33">
        <v>-315900</v>
      </c>
      <c r="G14" s="33">
        <v>-25272</v>
      </c>
      <c r="H14" s="33">
        <f t="shared" si="0"/>
        <v>-341172</v>
      </c>
      <c r="I14" s="32" t="s">
        <v>39</v>
      </c>
      <c r="J14" s="32" t="s">
        <v>40</v>
      </c>
    </row>
    <row r="15" spans="1:10" ht="26.25" customHeight="1" outlineLevel="1" x14ac:dyDescent="0.25">
      <c r="B15" s="31">
        <v>45716</v>
      </c>
      <c r="C15" s="32" t="s">
        <v>79</v>
      </c>
      <c r="D15" s="32" t="s">
        <v>37</v>
      </c>
      <c r="E15" s="32" t="s">
        <v>80</v>
      </c>
      <c r="F15" s="33">
        <v>4955860</v>
      </c>
      <c r="G15" s="33">
        <v>396469</v>
      </c>
      <c r="H15" s="33">
        <f t="shared" si="0"/>
        <v>5352329</v>
      </c>
      <c r="I15" s="32" t="s">
        <v>39</v>
      </c>
      <c r="J15" s="32" t="s">
        <v>40</v>
      </c>
    </row>
    <row r="16" spans="1:10" x14ac:dyDescent="0.25">
      <c r="B16" s="50"/>
      <c r="E16" s="36" t="s">
        <v>81</v>
      </c>
      <c r="F16" s="36">
        <f>F15+F13+SUM(F4:F11)</f>
        <v>77425298</v>
      </c>
      <c r="G16" s="36">
        <f t="shared" ref="G16" si="1">G15+G13+SUM(G4:G11)</f>
        <v>6194024</v>
      </c>
      <c r="H16" s="36">
        <f>H15+H13+SUM(H4:H11)</f>
        <v>83619322</v>
      </c>
    </row>
    <row r="19" spans="6:7" x14ac:dyDescent="0.25">
      <c r="F19" s="36" t="s">
        <v>82</v>
      </c>
      <c r="G19" s="36">
        <f>H12</f>
        <v>-71820</v>
      </c>
    </row>
    <row r="20" spans="6:7" x14ac:dyDescent="0.25">
      <c r="F20" s="36" t="s">
        <v>83</v>
      </c>
      <c r="G20" s="36">
        <f>H14</f>
        <v>-341172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H4" sqref="H4:H10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22.5703125" customWidth="1"/>
    <col min="6" max="6" width="17.140625" style="36" customWidth="1"/>
    <col min="7" max="7" width="15.7109375" style="36" customWidth="1"/>
    <col min="8" max="8" width="14.140625" customWidth="1"/>
    <col min="9" max="9" width="31.85546875" customWidth="1"/>
    <col min="10" max="10" width="12.7109375" customWidth="1"/>
  </cols>
  <sheetData>
    <row r="1" spans="1:10" ht="27.75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ht="27.75" customHeight="1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</row>
    <row r="3" spans="1:10" ht="27.7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7" customHeight="1" outlineLevel="1" x14ac:dyDescent="0.25">
      <c r="B4" s="31">
        <v>45664</v>
      </c>
      <c r="C4" s="32" t="s">
        <v>36</v>
      </c>
      <c r="D4" s="32" t="s">
        <v>37</v>
      </c>
      <c r="E4" s="32" t="s">
        <v>38</v>
      </c>
      <c r="F4" s="33">
        <v>7233699</v>
      </c>
      <c r="G4" s="33">
        <v>578696</v>
      </c>
      <c r="H4" s="33">
        <f>F4+G4</f>
        <v>7812395</v>
      </c>
      <c r="I4" s="32" t="s">
        <v>39</v>
      </c>
      <c r="J4" s="32" t="s">
        <v>40</v>
      </c>
    </row>
    <row r="5" spans="1:10" ht="27" customHeight="1" outlineLevel="1" x14ac:dyDescent="0.25">
      <c r="B5" s="31">
        <v>45667</v>
      </c>
      <c r="C5" s="32" t="s">
        <v>41</v>
      </c>
      <c r="D5" s="32" t="s">
        <v>37</v>
      </c>
      <c r="E5" s="32" t="s">
        <v>42</v>
      </c>
      <c r="F5" s="33">
        <v>4588439</v>
      </c>
      <c r="G5" s="33">
        <v>367075</v>
      </c>
      <c r="H5" s="33">
        <f t="shared" ref="H5:H10" si="0">F5+G5</f>
        <v>4955514</v>
      </c>
      <c r="I5" s="32" t="s">
        <v>39</v>
      </c>
      <c r="J5" s="32" t="s">
        <v>40</v>
      </c>
    </row>
    <row r="6" spans="1:10" ht="27" customHeight="1" outlineLevel="1" x14ac:dyDescent="0.25">
      <c r="B6" s="31">
        <v>45673</v>
      </c>
      <c r="C6" s="32" t="s">
        <v>43</v>
      </c>
      <c r="D6" s="32" t="s">
        <v>37</v>
      </c>
      <c r="E6" s="32" t="s">
        <v>44</v>
      </c>
      <c r="F6" s="33">
        <v>13272350</v>
      </c>
      <c r="G6" s="33">
        <v>1061788</v>
      </c>
      <c r="H6" s="33">
        <f t="shared" si="0"/>
        <v>14334138</v>
      </c>
      <c r="I6" s="32" t="s">
        <v>39</v>
      </c>
      <c r="J6" s="32" t="s">
        <v>40</v>
      </c>
    </row>
    <row r="7" spans="1:10" ht="27" customHeight="1" outlineLevel="1" x14ac:dyDescent="0.25">
      <c r="B7" s="31">
        <v>45675</v>
      </c>
      <c r="C7" s="32" t="s">
        <v>45</v>
      </c>
      <c r="D7" s="32" t="s">
        <v>37</v>
      </c>
      <c r="E7" s="32" t="s">
        <v>46</v>
      </c>
      <c r="F7" s="33">
        <v>9581992</v>
      </c>
      <c r="G7" s="33">
        <v>766559</v>
      </c>
      <c r="H7" s="33">
        <f t="shared" si="0"/>
        <v>10348551</v>
      </c>
      <c r="I7" s="32" t="s">
        <v>39</v>
      </c>
      <c r="J7" s="32" t="s">
        <v>40</v>
      </c>
    </row>
    <row r="8" spans="1:10" ht="27" customHeight="1" outlineLevel="1" x14ac:dyDescent="0.25">
      <c r="B8" s="31">
        <v>45679</v>
      </c>
      <c r="C8" s="32" t="s">
        <v>47</v>
      </c>
      <c r="D8" s="32" t="s">
        <v>37</v>
      </c>
      <c r="E8" s="32" t="s">
        <v>48</v>
      </c>
      <c r="F8" s="33">
        <v>19133239</v>
      </c>
      <c r="G8" s="33">
        <v>1530659</v>
      </c>
      <c r="H8" s="33">
        <f t="shared" si="0"/>
        <v>20663898</v>
      </c>
      <c r="I8" s="32" t="s">
        <v>39</v>
      </c>
      <c r="J8" s="32" t="s">
        <v>40</v>
      </c>
    </row>
    <row r="9" spans="1:10" ht="27" customHeight="1" outlineLevel="1" x14ac:dyDescent="0.25">
      <c r="B9" s="31">
        <v>45679</v>
      </c>
      <c r="C9" s="32" t="s">
        <v>49</v>
      </c>
      <c r="D9" s="32" t="s">
        <v>37</v>
      </c>
      <c r="E9" s="32" t="s">
        <v>50</v>
      </c>
      <c r="F9" s="33">
        <v>20019053</v>
      </c>
      <c r="G9" s="33">
        <v>1601524</v>
      </c>
      <c r="H9" s="33">
        <f t="shared" si="0"/>
        <v>21620577</v>
      </c>
      <c r="I9" s="32" t="s">
        <v>39</v>
      </c>
      <c r="J9" s="32" t="s">
        <v>40</v>
      </c>
    </row>
    <row r="10" spans="1:10" ht="27" customHeight="1" outlineLevel="1" x14ac:dyDescent="0.25">
      <c r="B10" s="31">
        <v>45679</v>
      </c>
      <c r="C10" s="32" t="s">
        <v>51</v>
      </c>
      <c r="D10" s="32" t="s">
        <v>37</v>
      </c>
      <c r="E10" s="32" t="s">
        <v>52</v>
      </c>
      <c r="F10" s="33">
        <v>9475589</v>
      </c>
      <c r="G10" s="33">
        <v>758047</v>
      </c>
      <c r="H10" s="33">
        <f t="shared" si="0"/>
        <v>10233636</v>
      </c>
      <c r="I10" s="32" t="s">
        <v>39</v>
      </c>
      <c r="J10" s="32" t="s">
        <v>40</v>
      </c>
    </row>
    <row r="11" spans="1:10" ht="15.75" x14ac:dyDescent="0.25">
      <c r="F11" s="35">
        <f>SUM(F4:F10)</f>
        <v>83304361</v>
      </c>
      <c r="G11" s="35">
        <f t="shared" ref="G11:H11" si="1">SUM(G4:G10)</f>
        <v>6664348</v>
      </c>
      <c r="H11" s="35">
        <f t="shared" si="1"/>
        <v>89968709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6"/>
  <sheetViews>
    <sheetView zoomScaleNormal="100" workbookViewId="0">
      <selection activeCell="K26" sqref="K26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43" customWidth="1"/>
    <col min="6" max="6" width="17.140625" style="36" customWidth="1"/>
    <col min="7" max="7" width="15.7109375" style="36" customWidth="1"/>
    <col min="8" max="8" width="14" customWidth="1"/>
    <col min="9" max="9" width="42.42578125" customWidth="1"/>
    <col min="10" max="10" width="13.85546875" customWidth="1"/>
    <col min="11" max="12" width="11.42578125" bestFit="1" customWidth="1"/>
  </cols>
  <sheetData>
    <row r="1" spans="1:10" ht="24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ht="24" customHeight="1" x14ac:dyDescent="0.25">
      <c r="A2" s="83" t="s">
        <v>642</v>
      </c>
      <c r="B2" s="83"/>
      <c r="C2" s="83"/>
      <c r="D2" s="83"/>
      <c r="E2" s="83"/>
      <c r="F2" s="83"/>
      <c r="G2" s="83"/>
      <c r="H2" s="83"/>
      <c r="I2" s="83"/>
    </row>
    <row r="3" spans="1:10" ht="24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643</v>
      </c>
      <c r="I3" s="29" t="s">
        <v>34</v>
      </c>
      <c r="J3" s="29" t="s">
        <v>35</v>
      </c>
    </row>
    <row r="4" spans="1:10" ht="24" customHeight="1" outlineLevel="1" x14ac:dyDescent="0.25">
      <c r="B4" s="31">
        <v>45994</v>
      </c>
      <c r="C4" s="32" t="s">
        <v>644</v>
      </c>
      <c r="D4" s="32" t="s">
        <v>37</v>
      </c>
      <c r="E4" s="32" t="s">
        <v>645</v>
      </c>
      <c r="F4" s="33">
        <v>2901923</v>
      </c>
      <c r="G4" s="33">
        <v>232154</v>
      </c>
      <c r="H4" s="33">
        <f>F4+G4</f>
        <v>3134077</v>
      </c>
      <c r="I4" s="32" t="s">
        <v>101</v>
      </c>
      <c r="J4" s="32" t="s">
        <v>102</v>
      </c>
    </row>
    <row r="5" spans="1:10" ht="24" customHeight="1" outlineLevel="1" x14ac:dyDescent="0.25">
      <c r="B5" s="31">
        <v>45994</v>
      </c>
      <c r="C5" s="32" t="s">
        <v>646</v>
      </c>
      <c r="D5" s="32" t="s">
        <v>37</v>
      </c>
      <c r="E5" s="32" t="s">
        <v>647</v>
      </c>
      <c r="F5" s="33">
        <v>2889290</v>
      </c>
      <c r="G5" s="33">
        <v>231143</v>
      </c>
      <c r="H5" s="33">
        <f t="shared" ref="H5:H23" si="0">F5+G5</f>
        <v>3120433</v>
      </c>
      <c r="I5" s="32" t="s">
        <v>101</v>
      </c>
      <c r="J5" s="32" t="s">
        <v>102</v>
      </c>
    </row>
    <row r="6" spans="1:10" ht="24" customHeight="1" outlineLevel="1" x14ac:dyDescent="0.25">
      <c r="B6" s="31">
        <v>45996</v>
      </c>
      <c r="C6" s="32" t="s">
        <v>648</v>
      </c>
      <c r="D6" s="32" t="s">
        <v>37</v>
      </c>
      <c r="E6" s="32" t="s">
        <v>649</v>
      </c>
      <c r="F6" s="33">
        <v>7867855</v>
      </c>
      <c r="G6" s="33">
        <v>629428</v>
      </c>
      <c r="H6" s="33">
        <f t="shared" si="0"/>
        <v>8497283</v>
      </c>
      <c r="I6" s="32" t="s">
        <v>39</v>
      </c>
      <c r="J6" s="32" t="s">
        <v>40</v>
      </c>
    </row>
    <row r="7" spans="1:10" ht="24" customHeight="1" outlineLevel="1" x14ac:dyDescent="0.25">
      <c r="B7" s="31">
        <v>46000</v>
      </c>
      <c r="C7" s="32" t="s">
        <v>650</v>
      </c>
      <c r="D7" s="32" t="s">
        <v>37</v>
      </c>
      <c r="E7" s="32" t="s">
        <v>651</v>
      </c>
      <c r="F7" s="33">
        <v>3118762</v>
      </c>
      <c r="G7" s="33">
        <v>249501</v>
      </c>
      <c r="H7" s="33">
        <f t="shared" si="0"/>
        <v>3368263</v>
      </c>
      <c r="I7" s="32" t="s">
        <v>101</v>
      </c>
      <c r="J7" s="32" t="s">
        <v>102</v>
      </c>
    </row>
    <row r="8" spans="1:10" ht="24" customHeight="1" outlineLevel="1" x14ac:dyDescent="0.25">
      <c r="B8" s="31">
        <v>46001</v>
      </c>
      <c r="C8" s="32" t="s">
        <v>652</v>
      </c>
      <c r="D8" s="32" t="s">
        <v>37</v>
      </c>
      <c r="E8" s="32" t="s">
        <v>653</v>
      </c>
      <c r="F8" s="33">
        <v>13445767</v>
      </c>
      <c r="G8" s="33">
        <v>1075661</v>
      </c>
      <c r="H8" s="33">
        <f t="shared" si="0"/>
        <v>14521428</v>
      </c>
      <c r="I8" s="32" t="s">
        <v>39</v>
      </c>
      <c r="J8" s="32" t="s">
        <v>40</v>
      </c>
    </row>
    <row r="9" spans="1:10" ht="24" customHeight="1" outlineLevel="1" x14ac:dyDescent="0.25">
      <c r="B9" s="31">
        <v>46002</v>
      </c>
      <c r="C9" s="32" t="s">
        <v>654</v>
      </c>
      <c r="D9" s="32" t="s">
        <v>37</v>
      </c>
      <c r="E9" s="32" t="s">
        <v>655</v>
      </c>
      <c r="F9" s="33">
        <v>7263909</v>
      </c>
      <c r="G9" s="33">
        <v>581113</v>
      </c>
      <c r="H9" s="33">
        <f t="shared" si="0"/>
        <v>7845022</v>
      </c>
      <c r="I9" s="32" t="s">
        <v>39</v>
      </c>
      <c r="J9" s="32" t="s">
        <v>40</v>
      </c>
    </row>
    <row r="10" spans="1:10" ht="24" customHeight="1" outlineLevel="1" x14ac:dyDescent="0.25">
      <c r="B10" s="31">
        <v>46006</v>
      </c>
      <c r="C10" s="32" t="s">
        <v>656</v>
      </c>
      <c r="D10" s="32" t="s">
        <v>37</v>
      </c>
      <c r="E10" s="32" t="s">
        <v>657</v>
      </c>
      <c r="F10" s="33">
        <v>16408182</v>
      </c>
      <c r="G10" s="33">
        <v>1312655</v>
      </c>
      <c r="H10" s="33">
        <f t="shared" si="0"/>
        <v>17720837</v>
      </c>
      <c r="I10" s="32" t="s">
        <v>39</v>
      </c>
      <c r="J10" s="32" t="s">
        <v>40</v>
      </c>
    </row>
    <row r="11" spans="1:10" ht="24" customHeight="1" outlineLevel="1" x14ac:dyDescent="0.25">
      <c r="B11" s="31">
        <v>46007</v>
      </c>
      <c r="C11" s="32" t="s">
        <v>658</v>
      </c>
      <c r="D11" s="32" t="s">
        <v>37</v>
      </c>
      <c r="E11" s="32" t="s">
        <v>659</v>
      </c>
      <c r="F11" s="33">
        <v>5711534</v>
      </c>
      <c r="G11" s="33">
        <v>456923</v>
      </c>
      <c r="H11" s="33">
        <f t="shared" si="0"/>
        <v>6168457</v>
      </c>
      <c r="I11" s="32" t="s">
        <v>101</v>
      </c>
      <c r="J11" s="32" t="s">
        <v>102</v>
      </c>
    </row>
    <row r="12" spans="1:10" ht="24" customHeight="1" outlineLevel="1" x14ac:dyDescent="0.25">
      <c r="B12" s="31">
        <v>46007</v>
      </c>
      <c r="C12" s="32" t="s">
        <v>660</v>
      </c>
      <c r="D12" s="32" t="s">
        <v>37</v>
      </c>
      <c r="E12" s="32" t="s">
        <v>661</v>
      </c>
      <c r="F12" s="33">
        <v>2765360</v>
      </c>
      <c r="G12" s="33">
        <v>221229</v>
      </c>
      <c r="H12" s="33">
        <f t="shared" si="0"/>
        <v>2986589</v>
      </c>
      <c r="I12" s="32" t="s">
        <v>101</v>
      </c>
      <c r="J12" s="32" t="s">
        <v>102</v>
      </c>
    </row>
    <row r="13" spans="1:10" ht="24" customHeight="1" outlineLevel="1" x14ac:dyDescent="0.25">
      <c r="B13" s="31">
        <v>46007</v>
      </c>
      <c r="C13" s="32" t="s">
        <v>662</v>
      </c>
      <c r="D13" s="32" t="s">
        <v>37</v>
      </c>
      <c r="E13" s="32" t="s">
        <v>663</v>
      </c>
      <c r="F13" s="33">
        <v>4447508</v>
      </c>
      <c r="G13" s="33">
        <v>355801</v>
      </c>
      <c r="H13" s="33">
        <f t="shared" si="0"/>
        <v>4803309</v>
      </c>
      <c r="I13" s="32" t="s">
        <v>101</v>
      </c>
      <c r="J13" s="32" t="s">
        <v>102</v>
      </c>
    </row>
    <row r="14" spans="1:10" ht="24" customHeight="1" outlineLevel="1" x14ac:dyDescent="0.25">
      <c r="B14" s="31">
        <v>46007</v>
      </c>
      <c r="C14" s="32" t="s">
        <v>664</v>
      </c>
      <c r="D14" s="32" t="s">
        <v>37</v>
      </c>
      <c r="E14" s="32" t="s">
        <v>665</v>
      </c>
      <c r="F14" s="33">
        <v>2415572</v>
      </c>
      <c r="G14" s="33">
        <v>193246</v>
      </c>
      <c r="H14" s="33">
        <f t="shared" si="0"/>
        <v>2608818</v>
      </c>
      <c r="I14" s="32" t="s">
        <v>101</v>
      </c>
      <c r="J14" s="32" t="s">
        <v>102</v>
      </c>
    </row>
    <row r="15" spans="1:10" ht="24" customHeight="1" outlineLevel="1" x14ac:dyDescent="0.25">
      <c r="B15" s="31">
        <v>46009</v>
      </c>
      <c r="C15" s="32" t="s">
        <v>666</v>
      </c>
      <c r="D15" s="32" t="s">
        <v>37</v>
      </c>
      <c r="E15" s="32" t="s">
        <v>667</v>
      </c>
      <c r="F15" s="33">
        <v>8172668</v>
      </c>
      <c r="G15" s="33">
        <v>653813</v>
      </c>
      <c r="H15" s="33">
        <f t="shared" si="0"/>
        <v>8826481</v>
      </c>
      <c r="I15" s="32" t="s">
        <v>39</v>
      </c>
      <c r="J15" s="32" t="s">
        <v>40</v>
      </c>
    </row>
    <row r="16" spans="1:10" ht="24" customHeight="1" outlineLevel="1" x14ac:dyDescent="0.25">
      <c r="B16" s="31">
        <v>46011</v>
      </c>
      <c r="C16" s="32" t="s">
        <v>668</v>
      </c>
      <c r="D16" s="32" t="s">
        <v>37</v>
      </c>
      <c r="E16" s="32" t="s">
        <v>669</v>
      </c>
      <c r="F16" s="33">
        <v>16465814</v>
      </c>
      <c r="G16" s="33">
        <v>1317265</v>
      </c>
      <c r="H16" s="33">
        <f t="shared" si="0"/>
        <v>17783079</v>
      </c>
      <c r="I16" s="32" t="s">
        <v>39</v>
      </c>
      <c r="J16" s="32" t="s">
        <v>40</v>
      </c>
    </row>
    <row r="17" spans="1:13" ht="24" customHeight="1" outlineLevel="1" x14ac:dyDescent="0.25">
      <c r="B17" s="31">
        <v>46014</v>
      </c>
      <c r="C17" s="32" t="s">
        <v>670</v>
      </c>
      <c r="D17" s="32" t="s">
        <v>37</v>
      </c>
      <c r="E17" s="32" t="s">
        <v>608</v>
      </c>
      <c r="F17" s="33">
        <v>1239593</v>
      </c>
      <c r="G17" s="33">
        <v>99167</v>
      </c>
      <c r="H17" s="33">
        <f t="shared" si="0"/>
        <v>1338760</v>
      </c>
      <c r="I17" s="32" t="s">
        <v>101</v>
      </c>
      <c r="J17" s="32" t="s">
        <v>102</v>
      </c>
    </row>
    <row r="18" spans="1:13" ht="24" customHeight="1" outlineLevel="1" x14ac:dyDescent="0.25">
      <c r="B18" s="31">
        <v>46015</v>
      </c>
      <c r="C18" s="32" t="s">
        <v>671</v>
      </c>
      <c r="D18" s="32" t="s">
        <v>37</v>
      </c>
      <c r="E18" s="32" t="s">
        <v>672</v>
      </c>
      <c r="F18" s="33">
        <v>9918297</v>
      </c>
      <c r="G18" s="33">
        <v>793464</v>
      </c>
      <c r="H18" s="33">
        <f t="shared" si="0"/>
        <v>10711761</v>
      </c>
      <c r="I18" s="32" t="s">
        <v>39</v>
      </c>
      <c r="J18" s="32" t="s">
        <v>40</v>
      </c>
    </row>
    <row r="19" spans="1:13" ht="24" customHeight="1" outlineLevel="1" x14ac:dyDescent="0.25">
      <c r="B19" s="31">
        <v>46015</v>
      </c>
      <c r="C19" s="32" t="s">
        <v>673</v>
      </c>
      <c r="D19" s="32" t="s">
        <v>37</v>
      </c>
      <c r="E19" s="32" t="s">
        <v>674</v>
      </c>
      <c r="F19" s="33">
        <v>4747218</v>
      </c>
      <c r="G19" s="33">
        <v>379777</v>
      </c>
      <c r="H19" s="33">
        <f t="shared" si="0"/>
        <v>5126995</v>
      </c>
      <c r="I19" s="32" t="s">
        <v>101</v>
      </c>
      <c r="J19" s="32" t="s">
        <v>102</v>
      </c>
    </row>
    <row r="20" spans="1:13" ht="24" customHeight="1" outlineLevel="1" x14ac:dyDescent="0.25">
      <c r="B20" s="31">
        <v>46020</v>
      </c>
      <c r="C20" s="32" t="s">
        <v>675</v>
      </c>
      <c r="D20" s="32" t="s">
        <v>37</v>
      </c>
      <c r="E20" s="32" t="s">
        <v>676</v>
      </c>
      <c r="F20" s="33">
        <v>20983226</v>
      </c>
      <c r="G20" s="33">
        <v>1678658</v>
      </c>
      <c r="H20" s="33">
        <f t="shared" si="0"/>
        <v>22661884</v>
      </c>
      <c r="I20" s="32" t="s">
        <v>39</v>
      </c>
      <c r="J20" s="32" t="s">
        <v>40</v>
      </c>
    </row>
    <row r="21" spans="1:13" ht="24" customHeight="1" outlineLevel="1" x14ac:dyDescent="0.25">
      <c r="B21" s="31">
        <v>46020</v>
      </c>
      <c r="C21" s="32" t="s">
        <v>677</v>
      </c>
      <c r="D21" s="32" t="s">
        <v>37</v>
      </c>
      <c r="E21" s="32" t="s">
        <v>678</v>
      </c>
      <c r="F21" s="33">
        <v>2615554</v>
      </c>
      <c r="G21" s="33">
        <v>209244</v>
      </c>
      <c r="H21" s="33">
        <f t="shared" si="0"/>
        <v>2824798</v>
      </c>
      <c r="I21" s="32" t="s">
        <v>101</v>
      </c>
      <c r="J21" s="32" t="s">
        <v>102</v>
      </c>
    </row>
    <row r="22" spans="1:13" ht="24" customHeight="1" outlineLevel="1" x14ac:dyDescent="0.25">
      <c r="B22" s="31">
        <v>46022</v>
      </c>
      <c r="C22" s="32" t="s">
        <v>679</v>
      </c>
      <c r="D22" s="32" t="s">
        <v>37</v>
      </c>
      <c r="E22" s="32" t="s">
        <v>680</v>
      </c>
      <c r="F22" s="33">
        <v>7610216</v>
      </c>
      <c r="G22" s="33">
        <v>608817</v>
      </c>
      <c r="H22" s="33">
        <f t="shared" si="0"/>
        <v>8219033</v>
      </c>
      <c r="I22" s="32" t="s">
        <v>101</v>
      </c>
      <c r="J22" s="32" t="s">
        <v>102</v>
      </c>
    </row>
    <row r="23" spans="1:13" ht="24" customHeight="1" outlineLevel="1" x14ac:dyDescent="0.25">
      <c r="B23" s="31">
        <v>46022</v>
      </c>
      <c r="C23" s="32" t="s">
        <v>681</v>
      </c>
      <c r="D23" s="32" t="s">
        <v>37</v>
      </c>
      <c r="E23" s="32" t="s">
        <v>682</v>
      </c>
      <c r="F23" s="33">
        <v>9484926</v>
      </c>
      <c r="G23" s="33">
        <v>758794</v>
      </c>
      <c r="H23" s="33">
        <f t="shared" si="0"/>
        <v>10243720</v>
      </c>
      <c r="I23" s="32" t="s">
        <v>39</v>
      </c>
      <c r="J23" s="32" t="s">
        <v>40</v>
      </c>
    </row>
    <row r="24" spans="1:13" x14ac:dyDescent="0.25">
      <c r="B24" s="50"/>
      <c r="F24" s="69">
        <f>SUM(F4:F23)</f>
        <v>150473174</v>
      </c>
      <c r="G24" s="69">
        <f t="shared" ref="G24:H24" si="1">SUM(G4:G23)</f>
        <v>12037853</v>
      </c>
      <c r="H24" s="69">
        <f t="shared" si="1"/>
        <v>162511027</v>
      </c>
    </row>
    <row r="26" spans="1:13" x14ac:dyDescent="0.25">
      <c r="B26" s="31">
        <v>46010</v>
      </c>
      <c r="C26" s="32" t="s">
        <v>707</v>
      </c>
      <c r="D26" s="32" t="s">
        <v>73</v>
      </c>
      <c r="E26" s="32" t="s">
        <v>74</v>
      </c>
      <c r="F26" s="33">
        <v>-1266397</v>
      </c>
      <c r="G26" s="33">
        <v>-101312</v>
      </c>
      <c r="H26" s="33">
        <f>F26+G26</f>
        <v>-1367709</v>
      </c>
      <c r="I26" s="32" t="s">
        <v>39</v>
      </c>
      <c r="J26" s="32" t="s">
        <v>40</v>
      </c>
      <c r="L26" s="36"/>
    </row>
    <row r="28" spans="1:13" ht="18.75" x14ac:dyDescent="0.3">
      <c r="A28" s="82" t="s">
        <v>693</v>
      </c>
      <c r="B28" s="82"/>
      <c r="C28" s="82"/>
      <c r="D28" s="82"/>
      <c r="E28" s="82"/>
      <c r="F28" s="82"/>
      <c r="G28" s="82"/>
      <c r="H28" s="82"/>
      <c r="I28" s="82"/>
      <c r="J28" s="82"/>
    </row>
    <row r="29" spans="1:13" x14ac:dyDescent="0.25">
      <c r="A29" s="83" t="s">
        <v>642</v>
      </c>
      <c r="B29" s="83"/>
      <c r="C29" s="83"/>
      <c r="D29" s="83"/>
      <c r="E29" s="83"/>
      <c r="F29" s="83"/>
      <c r="G29" s="83"/>
      <c r="H29" s="83"/>
      <c r="I29" s="83"/>
      <c r="J29" s="83"/>
    </row>
    <row r="30" spans="1:13" ht="21" x14ac:dyDescent="0.25">
      <c r="B30" s="29" t="s">
        <v>29</v>
      </c>
      <c r="C30" s="28" t="s">
        <v>28</v>
      </c>
      <c r="D30" s="29" t="s">
        <v>30</v>
      </c>
      <c r="E30" s="29" t="s">
        <v>129</v>
      </c>
      <c r="F30" s="30" t="s">
        <v>130</v>
      </c>
      <c r="G30" s="30" t="s">
        <v>4</v>
      </c>
      <c r="H30" s="70" t="s">
        <v>683</v>
      </c>
      <c r="I30" s="29" t="s">
        <v>127</v>
      </c>
      <c r="J30" s="29" t="s">
        <v>128</v>
      </c>
    </row>
    <row r="31" spans="1:13" x14ac:dyDescent="0.25">
      <c r="B31" s="32" t="s">
        <v>684</v>
      </c>
      <c r="C31" s="31">
        <v>46021</v>
      </c>
      <c r="D31" s="32" t="s">
        <v>73</v>
      </c>
      <c r="E31" s="32" t="s">
        <v>685</v>
      </c>
      <c r="F31" s="33">
        <v>6669702</v>
      </c>
      <c r="G31" s="33">
        <v>533577</v>
      </c>
      <c r="H31" s="72">
        <f t="shared" ref="H31:H42" si="2">F31+G31</f>
        <v>7203279</v>
      </c>
      <c r="I31" s="32" t="s">
        <v>39</v>
      </c>
      <c r="J31" s="32" t="s">
        <v>40</v>
      </c>
      <c r="K31" s="36"/>
      <c r="L31" s="36"/>
      <c r="M31" s="36"/>
    </row>
    <row r="32" spans="1:13" x14ac:dyDescent="0.25">
      <c r="B32" s="32" t="s">
        <v>686</v>
      </c>
      <c r="C32" s="31">
        <v>46021</v>
      </c>
      <c r="D32" s="32" t="s">
        <v>73</v>
      </c>
      <c r="E32" s="32" t="s">
        <v>132</v>
      </c>
      <c r="F32" s="33">
        <v>15562637</v>
      </c>
      <c r="G32" s="33">
        <v>1245011</v>
      </c>
      <c r="H32" s="72">
        <f t="shared" si="2"/>
        <v>16807648</v>
      </c>
      <c r="I32" s="32" t="s">
        <v>39</v>
      </c>
      <c r="J32" s="32" t="s">
        <v>40</v>
      </c>
      <c r="K32" s="36"/>
      <c r="L32" s="36"/>
      <c r="M32" s="36"/>
    </row>
    <row r="33" spans="2:13" x14ac:dyDescent="0.25">
      <c r="B33" s="32" t="s">
        <v>687</v>
      </c>
      <c r="C33" s="31">
        <v>46021</v>
      </c>
      <c r="D33" s="32" t="s">
        <v>73</v>
      </c>
      <c r="E33" s="32" t="s">
        <v>685</v>
      </c>
      <c r="F33" s="33">
        <v>920100</v>
      </c>
      <c r="G33" s="33">
        <v>73608</v>
      </c>
      <c r="H33" s="72">
        <f t="shared" si="2"/>
        <v>993708</v>
      </c>
      <c r="I33" s="32" t="s">
        <v>39</v>
      </c>
      <c r="J33" s="32" t="s">
        <v>40</v>
      </c>
      <c r="K33" s="36"/>
      <c r="L33" s="36"/>
      <c r="M33" s="36"/>
    </row>
    <row r="34" spans="2:13" x14ac:dyDescent="0.25">
      <c r="B34" s="32" t="s">
        <v>688</v>
      </c>
      <c r="C34" s="31">
        <v>46021</v>
      </c>
      <c r="D34" s="32" t="s">
        <v>73</v>
      </c>
      <c r="E34" s="32" t="s">
        <v>132</v>
      </c>
      <c r="F34" s="33">
        <v>2146899</v>
      </c>
      <c r="G34" s="33">
        <v>171752</v>
      </c>
      <c r="H34" s="72">
        <f t="shared" si="2"/>
        <v>2318651</v>
      </c>
      <c r="I34" s="32" t="s">
        <v>39</v>
      </c>
      <c r="J34" s="32" t="s">
        <v>40</v>
      </c>
      <c r="K34" s="36"/>
      <c r="L34" s="36"/>
      <c r="M34" s="36"/>
    </row>
    <row r="35" spans="2:13" x14ac:dyDescent="0.25">
      <c r="B35" s="32" t="s">
        <v>689</v>
      </c>
      <c r="C35" s="31">
        <v>46021</v>
      </c>
      <c r="D35" s="32" t="s">
        <v>73</v>
      </c>
      <c r="E35" s="32" t="s">
        <v>685</v>
      </c>
      <c r="F35" s="33">
        <v>7889496</v>
      </c>
      <c r="G35" s="33">
        <v>631161</v>
      </c>
      <c r="H35" s="72">
        <f t="shared" si="2"/>
        <v>8520657</v>
      </c>
      <c r="I35" s="32" t="s">
        <v>39</v>
      </c>
      <c r="J35" s="32" t="s">
        <v>40</v>
      </c>
      <c r="K35" s="36"/>
      <c r="L35" s="36"/>
      <c r="M35" s="36"/>
    </row>
    <row r="36" spans="2:13" x14ac:dyDescent="0.25">
      <c r="B36" s="32" t="s">
        <v>690</v>
      </c>
      <c r="C36" s="31">
        <v>46021</v>
      </c>
      <c r="D36" s="32" t="s">
        <v>73</v>
      </c>
      <c r="E36" s="32" t="s">
        <v>132</v>
      </c>
      <c r="F36" s="33">
        <v>18408821</v>
      </c>
      <c r="G36" s="33">
        <v>1472706</v>
      </c>
      <c r="H36" s="72">
        <f t="shared" si="2"/>
        <v>19881527</v>
      </c>
      <c r="I36" s="32" t="s">
        <v>39</v>
      </c>
      <c r="J36" s="32" t="s">
        <v>40</v>
      </c>
      <c r="K36" s="36"/>
      <c r="L36" s="36"/>
      <c r="M36" s="36"/>
    </row>
    <row r="37" spans="2:13" x14ac:dyDescent="0.25">
      <c r="B37" s="32" t="s">
        <v>691</v>
      </c>
      <c r="C37" s="31">
        <v>46021</v>
      </c>
      <c r="D37" s="32" t="s">
        <v>73</v>
      </c>
      <c r="E37" s="32" t="s">
        <v>685</v>
      </c>
      <c r="F37" s="33">
        <v>1703967</v>
      </c>
      <c r="G37" s="33">
        <v>136317</v>
      </c>
      <c r="H37" s="72">
        <f t="shared" si="2"/>
        <v>1840284</v>
      </c>
      <c r="I37" s="32" t="s">
        <v>39</v>
      </c>
      <c r="J37" s="32" t="s">
        <v>40</v>
      </c>
      <c r="K37" s="36"/>
      <c r="L37" s="36"/>
      <c r="M37" s="36"/>
    </row>
    <row r="38" spans="2:13" x14ac:dyDescent="0.25">
      <c r="B38" s="32" t="s">
        <v>692</v>
      </c>
      <c r="C38" s="31">
        <v>46021</v>
      </c>
      <c r="D38" s="32" t="s">
        <v>73</v>
      </c>
      <c r="E38" s="32" t="s">
        <v>132</v>
      </c>
      <c r="F38" s="33">
        <v>3975926</v>
      </c>
      <c r="G38" s="33">
        <v>318074</v>
      </c>
      <c r="H38" s="72">
        <f t="shared" si="2"/>
        <v>4294000</v>
      </c>
      <c r="I38" s="32" t="s">
        <v>39</v>
      </c>
      <c r="J38" s="32" t="s">
        <v>40</v>
      </c>
      <c r="K38" s="36"/>
      <c r="L38" s="36"/>
      <c r="M38" s="36"/>
    </row>
    <row r="39" spans="2:13" x14ac:dyDescent="0.25">
      <c r="B39" s="32" t="s">
        <v>694</v>
      </c>
      <c r="C39" s="31">
        <v>46014</v>
      </c>
      <c r="D39" s="32" t="s">
        <v>77</v>
      </c>
      <c r="E39" s="32" t="s">
        <v>698</v>
      </c>
      <c r="F39" s="36">
        <v>6669702</v>
      </c>
      <c r="G39" s="33">
        <v>533576</v>
      </c>
      <c r="H39" s="72">
        <f t="shared" si="2"/>
        <v>7203278</v>
      </c>
      <c r="I39" s="32" t="s">
        <v>39</v>
      </c>
      <c r="J39" s="32" t="s">
        <v>40</v>
      </c>
      <c r="K39" s="36"/>
      <c r="L39" s="36"/>
      <c r="M39" s="36"/>
    </row>
    <row r="40" spans="2:13" x14ac:dyDescent="0.25">
      <c r="B40" s="32" t="s">
        <v>695</v>
      </c>
      <c r="C40" s="31">
        <v>46020</v>
      </c>
      <c r="D40" s="32" t="s">
        <v>77</v>
      </c>
      <c r="E40" s="32" t="s">
        <v>699</v>
      </c>
      <c r="F40" s="36">
        <v>7889495</v>
      </c>
      <c r="G40" s="33">
        <v>631160</v>
      </c>
      <c r="H40" s="72">
        <f t="shared" si="2"/>
        <v>8520655</v>
      </c>
      <c r="I40" s="32" t="s">
        <v>39</v>
      </c>
      <c r="J40" s="32" t="s">
        <v>40</v>
      </c>
      <c r="K40" s="36"/>
      <c r="L40" s="36"/>
      <c r="M40" s="36"/>
    </row>
    <row r="41" spans="2:13" x14ac:dyDescent="0.25">
      <c r="B41" s="32" t="s">
        <v>696</v>
      </c>
      <c r="C41" s="31">
        <v>46020</v>
      </c>
      <c r="D41" s="32" t="s">
        <v>77</v>
      </c>
      <c r="E41" s="32" t="s">
        <v>700</v>
      </c>
      <c r="F41" s="36">
        <v>920100</v>
      </c>
      <c r="G41" s="33">
        <v>73608</v>
      </c>
      <c r="H41" s="72">
        <f t="shared" si="2"/>
        <v>993708</v>
      </c>
      <c r="I41" s="32" t="s">
        <v>39</v>
      </c>
      <c r="J41" s="32" t="s">
        <v>40</v>
      </c>
      <c r="K41" s="36"/>
      <c r="L41" s="36"/>
      <c r="M41" s="36"/>
    </row>
    <row r="42" spans="2:13" x14ac:dyDescent="0.25">
      <c r="B42" s="32" t="s">
        <v>697</v>
      </c>
      <c r="C42" s="31">
        <v>46020</v>
      </c>
      <c r="D42" s="32" t="s">
        <v>77</v>
      </c>
      <c r="E42" s="32" t="s">
        <v>701</v>
      </c>
      <c r="F42" s="36">
        <v>1703968</v>
      </c>
      <c r="G42" s="33">
        <v>136317</v>
      </c>
      <c r="H42" s="72">
        <f t="shared" si="2"/>
        <v>1840285</v>
      </c>
      <c r="I42" s="32" t="s">
        <v>39</v>
      </c>
      <c r="J42" s="32" t="s">
        <v>40</v>
      </c>
      <c r="K42" s="36"/>
      <c r="L42" s="36"/>
      <c r="M42" s="36"/>
    </row>
    <row r="43" spans="2:13" x14ac:dyDescent="0.25">
      <c r="F43" s="36">
        <f>SUM(F31:F42)</f>
        <v>74460813</v>
      </c>
      <c r="G43" s="36">
        <f>SUM(G31:G42)</f>
        <v>5956867</v>
      </c>
      <c r="H43" s="36">
        <f>SUM(H31:H42)</f>
        <v>80417680</v>
      </c>
    </row>
    <row r="45" spans="2:13" x14ac:dyDescent="0.25">
      <c r="E45" s="71" t="s">
        <v>704</v>
      </c>
      <c r="F45" s="36">
        <f>SUM(F31:F38)</f>
        <v>57277548</v>
      </c>
      <c r="G45" s="36">
        <f t="shared" ref="G45:H45" si="3">SUM(G31:G38)</f>
        <v>4582206</v>
      </c>
      <c r="H45" s="36">
        <f t="shared" si="3"/>
        <v>61859754</v>
      </c>
    </row>
    <row r="46" spans="2:13" x14ac:dyDescent="0.25">
      <c r="E46" s="71" t="s">
        <v>705</v>
      </c>
      <c r="F46" s="36">
        <f>SUM(F39:F42)</f>
        <v>17183265</v>
      </c>
      <c r="G46" s="36">
        <f t="shared" ref="G46:H46" si="4">SUM(G39:G42)</f>
        <v>1374661</v>
      </c>
      <c r="H46" s="36">
        <f t="shared" si="4"/>
        <v>18557926</v>
      </c>
    </row>
  </sheetData>
  <mergeCells count="4">
    <mergeCell ref="A1:I1"/>
    <mergeCell ref="A2:I2"/>
    <mergeCell ref="A28:J28"/>
    <mergeCell ref="A29:J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A22" zoomScaleNormal="100" workbookViewId="0">
      <selection activeCell="E18" sqref="E18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48.85546875" style="68" customWidth="1"/>
    <col min="6" max="6" width="15.7109375" style="36" customWidth="1"/>
    <col min="7" max="7" width="14.140625" style="36" customWidth="1"/>
    <col min="8" max="8" width="14.85546875" customWidth="1"/>
    <col min="9" max="9" width="43" customWidth="1"/>
    <col min="10" max="10" width="17" customWidth="1"/>
  </cols>
  <sheetData>
    <row r="1" spans="1:10" ht="24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ht="24" customHeight="1" x14ac:dyDescent="0.25">
      <c r="A2" s="83" t="s">
        <v>589</v>
      </c>
      <c r="B2" s="83"/>
      <c r="C2" s="83"/>
      <c r="D2" s="83"/>
      <c r="E2" s="83"/>
      <c r="F2" s="83"/>
      <c r="G2" s="83"/>
      <c r="H2" s="83"/>
      <c r="I2" s="83"/>
    </row>
    <row r="3" spans="1:10" ht="24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4" customHeight="1" outlineLevel="1" x14ac:dyDescent="0.25">
      <c r="B4" s="31">
        <v>45964</v>
      </c>
      <c r="C4" s="32" t="s">
        <v>590</v>
      </c>
      <c r="D4" s="32" t="s">
        <v>37</v>
      </c>
      <c r="E4" s="51" t="s">
        <v>591</v>
      </c>
      <c r="F4" s="33">
        <v>13213150</v>
      </c>
      <c r="G4" s="33">
        <v>1057052</v>
      </c>
      <c r="H4" s="33">
        <f>F4+G4</f>
        <v>14270202</v>
      </c>
      <c r="I4" s="32" t="s">
        <v>39</v>
      </c>
      <c r="J4" s="32" t="s">
        <v>40</v>
      </c>
    </row>
    <row r="5" spans="1:10" ht="24" customHeight="1" outlineLevel="1" x14ac:dyDescent="0.25">
      <c r="B5" s="31">
        <v>45966</v>
      </c>
      <c r="C5" s="32" t="s">
        <v>592</v>
      </c>
      <c r="D5" s="32" t="s">
        <v>37</v>
      </c>
      <c r="E5" s="51" t="s">
        <v>593</v>
      </c>
      <c r="F5" s="33">
        <v>724290</v>
      </c>
      <c r="G5" s="33">
        <v>57943</v>
      </c>
      <c r="H5" s="33">
        <f t="shared" ref="H5:H28" si="0">F5+G5</f>
        <v>782233</v>
      </c>
      <c r="I5" s="32" t="s">
        <v>101</v>
      </c>
      <c r="J5" s="32" t="s">
        <v>102</v>
      </c>
    </row>
    <row r="6" spans="1:10" ht="24" customHeight="1" outlineLevel="1" x14ac:dyDescent="0.25">
      <c r="B6" s="31">
        <v>45966</v>
      </c>
      <c r="C6" s="32" t="s">
        <v>594</v>
      </c>
      <c r="D6" s="32" t="s">
        <v>37</v>
      </c>
      <c r="E6" s="51" t="s">
        <v>595</v>
      </c>
      <c r="F6" s="33">
        <v>859505</v>
      </c>
      <c r="G6" s="33">
        <v>68760</v>
      </c>
      <c r="H6" s="33">
        <f t="shared" si="0"/>
        <v>928265</v>
      </c>
      <c r="I6" s="32" t="s">
        <v>101</v>
      </c>
      <c r="J6" s="32" t="s">
        <v>102</v>
      </c>
    </row>
    <row r="7" spans="1:10" ht="24" customHeight="1" outlineLevel="1" x14ac:dyDescent="0.25">
      <c r="B7" s="31">
        <v>45966</v>
      </c>
      <c r="C7" s="32" t="s">
        <v>596</v>
      </c>
      <c r="D7" s="32" t="s">
        <v>37</v>
      </c>
      <c r="E7" s="51" t="s">
        <v>597</v>
      </c>
      <c r="F7" s="33">
        <v>578394</v>
      </c>
      <c r="G7" s="33">
        <v>46272</v>
      </c>
      <c r="H7" s="33">
        <f t="shared" si="0"/>
        <v>624666</v>
      </c>
      <c r="I7" s="32" t="s">
        <v>101</v>
      </c>
      <c r="J7" s="32" t="s">
        <v>102</v>
      </c>
    </row>
    <row r="8" spans="1:10" ht="24" customHeight="1" outlineLevel="1" x14ac:dyDescent="0.25">
      <c r="B8" s="31">
        <v>45966</v>
      </c>
      <c r="C8" s="32" t="s">
        <v>598</v>
      </c>
      <c r="D8" s="32" t="s">
        <v>37</v>
      </c>
      <c r="E8" s="51" t="s">
        <v>599</v>
      </c>
      <c r="F8" s="33">
        <v>788612</v>
      </c>
      <c r="G8" s="33">
        <v>63089</v>
      </c>
      <c r="H8" s="33">
        <f t="shared" si="0"/>
        <v>851701</v>
      </c>
      <c r="I8" s="32" t="s">
        <v>101</v>
      </c>
      <c r="J8" s="32" t="s">
        <v>102</v>
      </c>
    </row>
    <row r="9" spans="1:10" ht="24" customHeight="1" outlineLevel="1" x14ac:dyDescent="0.25">
      <c r="B9" s="31">
        <v>45966</v>
      </c>
      <c r="C9" s="32" t="s">
        <v>600</v>
      </c>
      <c r="D9" s="32" t="s">
        <v>37</v>
      </c>
      <c r="E9" s="51" t="s">
        <v>601</v>
      </c>
      <c r="F9" s="33">
        <v>553040</v>
      </c>
      <c r="G9" s="33">
        <v>44243</v>
      </c>
      <c r="H9" s="33">
        <f t="shared" si="0"/>
        <v>597283</v>
      </c>
      <c r="I9" s="32" t="s">
        <v>101</v>
      </c>
      <c r="J9" s="32" t="s">
        <v>102</v>
      </c>
    </row>
    <row r="10" spans="1:10" ht="24" customHeight="1" outlineLevel="1" x14ac:dyDescent="0.25">
      <c r="B10" s="31">
        <v>45966</v>
      </c>
      <c r="C10" s="32" t="s">
        <v>602</v>
      </c>
      <c r="D10" s="32" t="s">
        <v>37</v>
      </c>
      <c r="E10" s="51" t="s">
        <v>603</v>
      </c>
      <c r="F10" s="33">
        <v>713075</v>
      </c>
      <c r="G10" s="33">
        <v>57046</v>
      </c>
      <c r="H10" s="33">
        <f t="shared" si="0"/>
        <v>770121</v>
      </c>
      <c r="I10" s="32" t="s">
        <v>101</v>
      </c>
      <c r="J10" s="32" t="s">
        <v>102</v>
      </c>
    </row>
    <row r="11" spans="1:10" ht="24" customHeight="1" outlineLevel="1" x14ac:dyDescent="0.25">
      <c r="B11" s="31">
        <v>45966</v>
      </c>
      <c r="C11" s="32" t="s">
        <v>604</v>
      </c>
      <c r="D11" s="32" t="s">
        <v>37</v>
      </c>
      <c r="E11" s="51" t="s">
        <v>605</v>
      </c>
      <c r="F11" s="33">
        <v>902410</v>
      </c>
      <c r="G11" s="33">
        <v>72193</v>
      </c>
      <c r="H11" s="33">
        <f t="shared" si="0"/>
        <v>974603</v>
      </c>
      <c r="I11" s="32" t="s">
        <v>101</v>
      </c>
      <c r="J11" s="32" t="s">
        <v>102</v>
      </c>
    </row>
    <row r="12" spans="1:10" ht="24" customHeight="1" outlineLevel="1" x14ac:dyDescent="0.25">
      <c r="B12" s="31">
        <v>45966</v>
      </c>
      <c r="C12" s="32" t="s">
        <v>606</v>
      </c>
      <c r="D12" s="32" t="s">
        <v>37</v>
      </c>
      <c r="E12" s="51" t="s">
        <v>607</v>
      </c>
      <c r="F12" s="33">
        <v>706025</v>
      </c>
      <c r="G12" s="33">
        <v>56482</v>
      </c>
      <c r="H12" s="33">
        <f t="shared" si="0"/>
        <v>762507</v>
      </c>
      <c r="I12" s="32" t="s">
        <v>101</v>
      </c>
      <c r="J12" s="32" t="s">
        <v>102</v>
      </c>
    </row>
    <row r="13" spans="1:10" ht="24" customHeight="1" outlineLevel="1" x14ac:dyDescent="0.25">
      <c r="B13" s="31">
        <v>45967</v>
      </c>
      <c r="C13" s="32" t="s">
        <v>609</v>
      </c>
      <c r="D13" s="32" t="s">
        <v>37</v>
      </c>
      <c r="E13" s="51" t="s">
        <v>610</v>
      </c>
      <c r="F13" s="33">
        <v>8345981</v>
      </c>
      <c r="G13" s="33">
        <v>667678</v>
      </c>
      <c r="H13" s="33">
        <f t="shared" si="0"/>
        <v>9013659</v>
      </c>
      <c r="I13" s="32" t="s">
        <v>39</v>
      </c>
      <c r="J13" s="32" t="s">
        <v>40</v>
      </c>
    </row>
    <row r="14" spans="1:10" ht="24" customHeight="1" outlineLevel="1" x14ac:dyDescent="0.25">
      <c r="B14" s="31">
        <v>45967</v>
      </c>
      <c r="C14" s="32" t="s">
        <v>611</v>
      </c>
      <c r="D14" s="32" t="s">
        <v>37</v>
      </c>
      <c r="E14" s="51" t="s">
        <v>612</v>
      </c>
      <c r="F14" s="33">
        <v>555144</v>
      </c>
      <c r="G14" s="33">
        <v>44412</v>
      </c>
      <c r="H14" s="33">
        <f t="shared" si="0"/>
        <v>599556</v>
      </c>
      <c r="I14" s="32" t="s">
        <v>101</v>
      </c>
      <c r="J14" s="32" t="s">
        <v>102</v>
      </c>
    </row>
    <row r="15" spans="1:10" ht="24" customHeight="1" outlineLevel="1" x14ac:dyDescent="0.25">
      <c r="B15" s="31">
        <v>45972</v>
      </c>
      <c r="C15" s="32" t="s">
        <v>613</v>
      </c>
      <c r="D15" s="32" t="s">
        <v>37</v>
      </c>
      <c r="E15" s="51" t="s">
        <v>614</v>
      </c>
      <c r="F15" s="33">
        <v>15319799</v>
      </c>
      <c r="G15" s="33">
        <v>1225584</v>
      </c>
      <c r="H15" s="33">
        <f t="shared" si="0"/>
        <v>16545383</v>
      </c>
      <c r="I15" s="32" t="s">
        <v>39</v>
      </c>
      <c r="J15" s="32" t="s">
        <v>40</v>
      </c>
    </row>
    <row r="16" spans="1:10" ht="24" customHeight="1" outlineLevel="1" x14ac:dyDescent="0.25">
      <c r="B16" s="31">
        <v>45973</v>
      </c>
      <c r="C16" s="32" t="s">
        <v>615</v>
      </c>
      <c r="D16" s="32" t="s">
        <v>37</v>
      </c>
      <c r="E16" s="51" t="s">
        <v>616</v>
      </c>
      <c r="F16" s="33">
        <v>9074758</v>
      </c>
      <c r="G16" s="33">
        <v>725981</v>
      </c>
      <c r="H16" s="33">
        <f t="shared" si="0"/>
        <v>9800739</v>
      </c>
      <c r="I16" s="32" t="s">
        <v>39</v>
      </c>
      <c r="J16" s="32" t="s">
        <v>40</v>
      </c>
    </row>
    <row r="17" spans="2:10" ht="24" customHeight="1" outlineLevel="1" x14ac:dyDescent="0.25">
      <c r="B17" s="31">
        <v>45973</v>
      </c>
      <c r="C17" s="32" t="s">
        <v>617</v>
      </c>
      <c r="D17" s="32" t="s">
        <v>37</v>
      </c>
      <c r="E17" s="51" t="s">
        <v>618</v>
      </c>
      <c r="F17" s="33">
        <v>1807091</v>
      </c>
      <c r="G17" s="33">
        <v>144567</v>
      </c>
      <c r="H17" s="33">
        <f t="shared" si="0"/>
        <v>1951658</v>
      </c>
      <c r="I17" s="32" t="s">
        <v>101</v>
      </c>
      <c r="J17" s="32" t="s">
        <v>102</v>
      </c>
    </row>
    <row r="18" spans="2:10" ht="24" customHeight="1" outlineLevel="1" x14ac:dyDescent="0.25">
      <c r="B18" s="31">
        <v>45973</v>
      </c>
      <c r="C18" s="32" t="s">
        <v>619</v>
      </c>
      <c r="D18" s="32" t="s">
        <v>37</v>
      </c>
      <c r="E18" s="51" t="s">
        <v>620</v>
      </c>
      <c r="F18" s="33">
        <v>5283929</v>
      </c>
      <c r="G18" s="33">
        <v>422714</v>
      </c>
      <c r="H18" s="33">
        <f t="shared" si="0"/>
        <v>5706643</v>
      </c>
      <c r="I18" s="32" t="s">
        <v>101</v>
      </c>
      <c r="J18" s="32" t="s">
        <v>102</v>
      </c>
    </row>
    <row r="19" spans="2:10" ht="24" customHeight="1" outlineLevel="1" x14ac:dyDescent="0.25">
      <c r="B19" s="31">
        <v>45979</v>
      </c>
      <c r="C19" s="32" t="s">
        <v>621</v>
      </c>
      <c r="D19" s="32" t="s">
        <v>37</v>
      </c>
      <c r="E19" s="51" t="s">
        <v>622</v>
      </c>
      <c r="F19" s="33">
        <v>12438543</v>
      </c>
      <c r="G19" s="33">
        <v>995083</v>
      </c>
      <c r="H19" s="33">
        <f t="shared" si="0"/>
        <v>13433626</v>
      </c>
      <c r="I19" s="32" t="s">
        <v>39</v>
      </c>
      <c r="J19" s="32" t="s">
        <v>40</v>
      </c>
    </row>
    <row r="20" spans="2:10" ht="24" customHeight="1" outlineLevel="1" x14ac:dyDescent="0.25">
      <c r="B20" s="31">
        <v>45981</v>
      </c>
      <c r="C20" s="32" t="s">
        <v>623</v>
      </c>
      <c r="D20" s="32" t="s">
        <v>37</v>
      </c>
      <c r="E20" s="51" t="s">
        <v>624</v>
      </c>
      <c r="F20" s="33">
        <v>9076906</v>
      </c>
      <c r="G20" s="33">
        <v>726152</v>
      </c>
      <c r="H20" s="33">
        <f t="shared" si="0"/>
        <v>9803058</v>
      </c>
      <c r="I20" s="32" t="s">
        <v>39</v>
      </c>
      <c r="J20" s="32" t="s">
        <v>40</v>
      </c>
    </row>
    <row r="21" spans="2:10" ht="24" customHeight="1" outlineLevel="1" x14ac:dyDescent="0.25">
      <c r="B21" s="31">
        <v>45981</v>
      </c>
      <c r="C21" s="32" t="s">
        <v>625</v>
      </c>
      <c r="D21" s="32" t="s">
        <v>37</v>
      </c>
      <c r="E21" s="51" t="s">
        <v>626</v>
      </c>
      <c r="F21" s="33">
        <v>1606357</v>
      </c>
      <c r="G21" s="33">
        <v>128509</v>
      </c>
      <c r="H21" s="33">
        <f t="shared" si="0"/>
        <v>1734866</v>
      </c>
      <c r="I21" s="32" t="s">
        <v>101</v>
      </c>
      <c r="J21" s="32" t="s">
        <v>102</v>
      </c>
    </row>
    <row r="22" spans="2:10" ht="24" customHeight="1" outlineLevel="1" x14ac:dyDescent="0.25">
      <c r="B22" s="31">
        <v>45981</v>
      </c>
      <c r="C22" s="32" t="s">
        <v>627</v>
      </c>
      <c r="D22" s="32" t="s">
        <v>37</v>
      </c>
      <c r="E22" s="51" t="s">
        <v>628</v>
      </c>
      <c r="F22" s="33">
        <v>1289222</v>
      </c>
      <c r="G22" s="33">
        <v>103138</v>
      </c>
      <c r="H22" s="33">
        <f t="shared" si="0"/>
        <v>1392360</v>
      </c>
      <c r="I22" s="32" t="s">
        <v>101</v>
      </c>
      <c r="J22" s="32" t="s">
        <v>102</v>
      </c>
    </row>
    <row r="23" spans="2:10" ht="24" customHeight="1" outlineLevel="1" x14ac:dyDescent="0.25">
      <c r="B23" s="31">
        <v>45981</v>
      </c>
      <c r="C23" s="32" t="s">
        <v>629</v>
      </c>
      <c r="D23" s="32" t="s">
        <v>37</v>
      </c>
      <c r="E23" s="51" t="s">
        <v>630</v>
      </c>
      <c r="F23" s="33">
        <v>5971858</v>
      </c>
      <c r="G23" s="33">
        <v>477749</v>
      </c>
      <c r="H23" s="33">
        <f t="shared" si="0"/>
        <v>6449607</v>
      </c>
      <c r="I23" s="32" t="s">
        <v>101</v>
      </c>
      <c r="J23" s="32" t="s">
        <v>102</v>
      </c>
    </row>
    <row r="24" spans="2:10" ht="24" customHeight="1" outlineLevel="1" x14ac:dyDescent="0.25">
      <c r="B24" s="31">
        <v>45986</v>
      </c>
      <c r="C24" s="32" t="s">
        <v>631</v>
      </c>
      <c r="D24" s="32" t="s">
        <v>37</v>
      </c>
      <c r="E24" s="51" t="s">
        <v>632</v>
      </c>
      <c r="F24" s="33">
        <v>14892013</v>
      </c>
      <c r="G24" s="33">
        <v>1191361</v>
      </c>
      <c r="H24" s="33">
        <f t="shared" si="0"/>
        <v>16083374</v>
      </c>
      <c r="I24" s="32" t="s">
        <v>39</v>
      </c>
      <c r="J24" s="32" t="s">
        <v>40</v>
      </c>
    </row>
    <row r="25" spans="2:10" ht="24" customHeight="1" outlineLevel="1" x14ac:dyDescent="0.25">
      <c r="B25" s="31">
        <v>45988</v>
      </c>
      <c r="C25" s="32" t="s">
        <v>633</v>
      </c>
      <c r="D25" s="32" t="s">
        <v>37</v>
      </c>
      <c r="E25" s="51" t="s">
        <v>634</v>
      </c>
      <c r="F25" s="33">
        <v>2118634</v>
      </c>
      <c r="G25" s="33">
        <v>169491</v>
      </c>
      <c r="H25" s="33">
        <f t="shared" si="0"/>
        <v>2288125</v>
      </c>
      <c r="I25" s="32" t="s">
        <v>101</v>
      </c>
      <c r="J25" s="32" t="s">
        <v>102</v>
      </c>
    </row>
    <row r="26" spans="2:10" ht="24" customHeight="1" outlineLevel="1" x14ac:dyDescent="0.25">
      <c r="B26" s="31">
        <v>45988</v>
      </c>
      <c r="C26" s="32" t="s">
        <v>635</v>
      </c>
      <c r="D26" s="32" t="s">
        <v>37</v>
      </c>
      <c r="E26" s="51" t="s">
        <v>636</v>
      </c>
      <c r="F26" s="33">
        <v>9127988</v>
      </c>
      <c r="G26" s="33">
        <v>730239</v>
      </c>
      <c r="H26" s="33">
        <f t="shared" si="0"/>
        <v>9858227</v>
      </c>
      <c r="I26" s="32" t="s">
        <v>101</v>
      </c>
      <c r="J26" s="32" t="s">
        <v>102</v>
      </c>
    </row>
    <row r="27" spans="2:10" ht="24" customHeight="1" outlineLevel="1" x14ac:dyDescent="0.25">
      <c r="B27" s="31">
        <v>45988</v>
      </c>
      <c r="C27" s="32" t="s">
        <v>637</v>
      </c>
      <c r="D27" s="32" t="s">
        <v>37</v>
      </c>
      <c r="E27" s="51" t="s">
        <v>638</v>
      </c>
      <c r="F27" s="33">
        <v>7884698</v>
      </c>
      <c r="G27" s="33">
        <v>630776</v>
      </c>
      <c r="H27" s="33">
        <f t="shared" si="0"/>
        <v>8515474</v>
      </c>
      <c r="I27" s="32" t="s">
        <v>39</v>
      </c>
      <c r="J27" s="32" t="s">
        <v>40</v>
      </c>
    </row>
    <row r="28" spans="2:10" ht="24" customHeight="1" outlineLevel="1" x14ac:dyDescent="0.25">
      <c r="B28" s="31">
        <v>45990</v>
      </c>
      <c r="C28" s="32" t="s">
        <v>639</v>
      </c>
      <c r="D28" s="32" t="s">
        <v>37</v>
      </c>
      <c r="E28" s="51" t="s">
        <v>640</v>
      </c>
      <c r="F28" s="33">
        <v>14266953</v>
      </c>
      <c r="G28" s="33">
        <v>1141356</v>
      </c>
      <c r="H28" s="33">
        <f t="shared" si="0"/>
        <v>15408309</v>
      </c>
      <c r="I28" s="32" t="s">
        <v>39</v>
      </c>
      <c r="J28" s="32" t="s">
        <v>40</v>
      </c>
    </row>
    <row r="29" spans="2:10" x14ac:dyDescent="0.25">
      <c r="B29" s="50"/>
      <c r="F29" s="69">
        <f>SUM(F4:F28)</f>
        <v>138098375</v>
      </c>
      <c r="G29" s="69">
        <f t="shared" ref="G29:H29" si="1">SUM(G4:G28)</f>
        <v>11047870</v>
      </c>
      <c r="H29" s="69">
        <f t="shared" si="1"/>
        <v>149146245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3"/>
  <sheetViews>
    <sheetView topLeftCell="A39" zoomScaleNormal="100" workbookViewId="0">
      <selection activeCell="F43" sqref="F43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51.140625" customWidth="1"/>
    <col min="6" max="6" width="17.140625" style="36" customWidth="1"/>
    <col min="7" max="7" width="15.7109375" style="36" customWidth="1"/>
    <col min="8" max="8" width="15.42578125" customWidth="1"/>
    <col min="9" max="9" width="43.85546875" customWidth="1"/>
    <col min="10" max="10" width="16.28515625" customWidth="1"/>
  </cols>
  <sheetData>
    <row r="1" spans="1:10" ht="25.5" customHeight="1" x14ac:dyDescent="0.3">
      <c r="A1" s="82" t="s">
        <v>434</v>
      </c>
      <c r="B1" s="82"/>
      <c r="C1" s="82"/>
      <c r="D1" s="82"/>
      <c r="E1" s="82"/>
      <c r="F1" s="82"/>
      <c r="G1" s="82"/>
      <c r="H1" s="82"/>
      <c r="I1" s="82"/>
    </row>
    <row r="2" spans="1:10" ht="25.5" customHeight="1" x14ac:dyDescent="0.25">
      <c r="A2" s="83" t="s">
        <v>519</v>
      </c>
      <c r="B2" s="83"/>
      <c r="C2" s="83"/>
      <c r="D2" s="83"/>
      <c r="E2" s="83"/>
      <c r="F2" s="83"/>
      <c r="G2" s="83"/>
      <c r="H2" s="83"/>
      <c r="I2" s="83"/>
    </row>
    <row r="3" spans="1:10" ht="25.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5.5" customHeight="1" outlineLevel="1" x14ac:dyDescent="0.25">
      <c r="B4" s="31">
        <v>45936</v>
      </c>
      <c r="C4" s="32" t="s">
        <v>520</v>
      </c>
      <c r="D4" s="32" t="s">
        <v>37</v>
      </c>
      <c r="E4" s="32" t="s">
        <v>521</v>
      </c>
      <c r="F4" s="33">
        <v>11129929</v>
      </c>
      <c r="G4" s="33">
        <v>890394</v>
      </c>
      <c r="H4" s="33">
        <f>F4+G4</f>
        <v>12020323</v>
      </c>
      <c r="I4" s="32" t="s">
        <v>39</v>
      </c>
      <c r="J4" s="32" t="s">
        <v>40</v>
      </c>
    </row>
    <row r="5" spans="1:10" ht="25.5" customHeight="1" outlineLevel="1" x14ac:dyDescent="0.25">
      <c r="B5" s="31">
        <v>45940</v>
      </c>
      <c r="C5" s="32" t="s">
        <v>522</v>
      </c>
      <c r="D5" s="32" t="s">
        <v>37</v>
      </c>
      <c r="E5" s="32" t="s">
        <v>523</v>
      </c>
      <c r="F5" s="33">
        <v>6487403</v>
      </c>
      <c r="G5" s="33">
        <v>518992</v>
      </c>
      <c r="H5" s="33">
        <f t="shared" ref="H5:H37" si="0">F5+G5</f>
        <v>7006395</v>
      </c>
      <c r="I5" s="32" t="s">
        <v>39</v>
      </c>
      <c r="J5" s="32" t="s">
        <v>40</v>
      </c>
    </row>
    <row r="6" spans="1:10" ht="25.5" customHeight="1" outlineLevel="1" x14ac:dyDescent="0.25">
      <c r="B6" s="31">
        <v>45944</v>
      </c>
      <c r="C6" s="32" t="s">
        <v>524</v>
      </c>
      <c r="D6" s="32" t="s">
        <v>37</v>
      </c>
      <c r="E6" s="32" t="s">
        <v>525</v>
      </c>
      <c r="F6" s="33">
        <v>12987113</v>
      </c>
      <c r="G6" s="33">
        <v>1038969</v>
      </c>
      <c r="H6" s="33">
        <f t="shared" si="0"/>
        <v>14026082</v>
      </c>
      <c r="I6" s="32" t="s">
        <v>39</v>
      </c>
      <c r="J6" s="32" t="s">
        <v>40</v>
      </c>
    </row>
    <row r="7" spans="1:10" ht="25.5" customHeight="1" outlineLevel="1" x14ac:dyDescent="0.25">
      <c r="B7" s="31">
        <v>45946</v>
      </c>
      <c r="C7" s="32" t="s">
        <v>526</v>
      </c>
      <c r="D7" s="32" t="s">
        <v>37</v>
      </c>
      <c r="E7" s="32" t="s">
        <v>527</v>
      </c>
      <c r="F7" s="33">
        <v>679316</v>
      </c>
      <c r="G7" s="33">
        <v>54345</v>
      </c>
      <c r="H7" s="33">
        <f t="shared" si="0"/>
        <v>733661</v>
      </c>
      <c r="I7" s="32" t="s">
        <v>101</v>
      </c>
      <c r="J7" s="32" t="s">
        <v>102</v>
      </c>
    </row>
    <row r="8" spans="1:10" ht="25.5" customHeight="1" outlineLevel="1" x14ac:dyDescent="0.25">
      <c r="B8" s="31">
        <v>45946</v>
      </c>
      <c r="C8" s="32" t="s">
        <v>528</v>
      </c>
      <c r="D8" s="32" t="s">
        <v>37</v>
      </c>
      <c r="E8" s="32" t="s">
        <v>529</v>
      </c>
      <c r="F8" s="33">
        <v>492070</v>
      </c>
      <c r="G8" s="33">
        <v>39366</v>
      </c>
      <c r="H8" s="33">
        <f t="shared" si="0"/>
        <v>531436</v>
      </c>
      <c r="I8" s="32" t="s">
        <v>101</v>
      </c>
      <c r="J8" s="32" t="s">
        <v>102</v>
      </c>
    </row>
    <row r="9" spans="1:10" ht="25.5" customHeight="1" outlineLevel="1" x14ac:dyDescent="0.25">
      <c r="B9" s="31">
        <v>45946</v>
      </c>
      <c r="C9" s="32" t="s">
        <v>530</v>
      </c>
      <c r="D9" s="32" t="s">
        <v>37</v>
      </c>
      <c r="E9" s="32" t="s">
        <v>531</v>
      </c>
      <c r="F9" s="33">
        <v>339415</v>
      </c>
      <c r="G9" s="33">
        <v>27153</v>
      </c>
      <c r="H9" s="33">
        <f t="shared" si="0"/>
        <v>366568</v>
      </c>
      <c r="I9" s="32" t="s">
        <v>101</v>
      </c>
      <c r="J9" s="32" t="s">
        <v>102</v>
      </c>
    </row>
    <row r="10" spans="1:10" ht="25.5" customHeight="1" outlineLevel="1" x14ac:dyDescent="0.25">
      <c r="B10" s="31">
        <v>45946</v>
      </c>
      <c r="C10" s="32" t="s">
        <v>532</v>
      </c>
      <c r="D10" s="32" t="s">
        <v>37</v>
      </c>
      <c r="E10" s="32" t="s">
        <v>533</v>
      </c>
      <c r="F10" s="33">
        <v>444489</v>
      </c>
      <c r="G10" s="33">
        <v>35559</v>
      </c>
      <c r="H10" s="33">
        <f t="shared" si="0"/>
        <v>480048</v>
      </c>
      <c r="I10" s="32" t="s">
        <v>101</v>
      </c>
      <c r="J10" s="32" t="s">
        <v>102</v>
      </c>
    </row>
    <row r="11" spans="1:10" ht="25.5" customHeight="1" outlineLevel="1" x14ac:dyDescent="0.25">
      <c r="B11" s="31">
        <v>45946</v>
      </c>
      <c r="C11" s="32" t="s">
        <v>534</v>
      </c>
      <c r="D11" s="32" t="s">
        <v>37</v>
      </c>
      <c r="E11" s="32" t="s">
        <v>535</v>
      </c>
      <c r="F11" s="33">
        <v>746177</v>
      </c>
      <c r="G11" s="33">
        <v>59694</v>
      </c>
      <c r="H11" s="33">
        <f t="shared" si="0"/>
        <v>805871</v>
      </c>
      <c r="I11" s="32" t="s">
        <v>101</v>
      </c>
      <c r="J11" s="32" t="s">
        <v>102</v>
      </c>
    </row>
    <row r="12" spans="1:10" ht="25.5" customHeight="1" outlineLevel="1" x14ac:dyDescent="0.25">
      <c r="B12" s="31">
        <v>45946</v>
      </c>
      <c r="C12" s="32" t="s">
        <v>536</v>
      </c>
      <c r="D12" s="32" t="s">
        <v>37</v>
      </c>
      <c r="E12" s="32" t="s">
        <v>537</v>
      </c>
      <c r="F12" s="33">
        <v>801785</v>
      </c>
      <c r="G12" s="33">
        <v>64143</v>
      </c>
      <c r="H12" s="33">
        <f t="shared" si="0"/>
        <v>865928</v>
      </c>
      <c r="I12" s="32" t="s">
        <v>101</v>
      </c>
      <c r="J12" s="32" t="s">
        <v>102</v>
      </c>
    </row>
    <row r="13" spans="1:10" ht="25.5" customHeight="1" outlineLevel="1" x14ac:dyDescent="0.25">
      <c r="B13" s="31">
        <v>45946</v>
      </c>
      <c r="C13" s="32" t="s">
        <v>538</v>
      </c>
      <c r="D13" s="32" t="s">
        <v>37</v>
      </c>
      <c r="E13" s="32" t="s">
        <v>539</v>
      </c>
      <c r="F13" s="33">
        <v>707256</v>
      </c>
      <c r="G13" s="33">
        <v>56580</v>
      </c>
      <c r="H13" s="33">
        <f t="shared" si="0"/>
        <v>763836</v>
      </c>
      <c r="I13" s="32" t="s">
        <v>101</v>
      </c>
      <c r="J13" s="32" t="s">
        <v>102</v>
      </c>
    </row>
    <row r="14" spans="1:10" ht="25.5" customHeight="1" outlineLevel="1" x14ac:dyDescent="0.25">
      <c r="B14" s="31">
        <v>45946</v>
      </c>
      <c r="C14" s="32" t="s">
        <v>540</v>
      </c>
      <c r="D14" s="32" t="s">
        <v>37</v>
      </c>
      <c r="E14" s="32" t="s">
        <v>541</v>
      </c>
      <c r="F14" s="33">
        <v>610352</v>
      </c>
      <c r="G14" s="33">
        <v>48828</v>
      </c>
      <c r="H14" s="33">
        <f t="shared" si="0"/>
        <v>659180</v>
      </c>
      <c r="I14" s="32" t="s">
        <v>101</v>
      </c>
      <c r="J14" s="32" t="s">
        <v>102</v>
      </c>
    </row>
    <row r="15" spans="1:10" ht="25.5" customHeight="1" outlineLevel="1" x14ac:dyDescent="0.25">
      <c r="B15" s="31">
        <v>45946</v>
      </c>
      <c r="C15" s="32" t="s">
        <v>542</v>
      </c>
      <c r="D15" s="32" t="s">
        <v>37</v>
      </c>
      <c r="E15" s="32" t="s">
        <v>543</v>
      </c>
      <c r="F15" s="33">
        <v>438288</v>
      </c>
      <c r="G15" s="33">
        <v>35063</v>
      </c>
      <c r="H15" s="33">
        <f t="shared" si="0"/>
        <v>473351</v>
      </c>
      <c r="I15" s="32" t="s">
        <v>101</v>
      </c>
      <c r="J15" s="32" t="s">
        <v>102</v>
      </c>
    </row>
    <row r="16" spans="1:10" ht="25.5" customHeight="1" outlineLevel="1" x14ac:dyDescent="0.25">
      <c r="B16" s="31">
        <v>45946</v>
      </c>
      <c r="C16" s="32" t="s">
        <v>544</v>
      </c>
      <c r="D16" s="32" t="s">
        <v>37</v>
      </c>
      <c r="E16" s="32" t="s">
        <v>545</v>
      </c>
      <c r="F16" s="33">
        <v>734191</v>
      </c>
      <c r="G16" s="33">
        <v>58735</v>
      </c>
      <c r="H16" s="33">
        <f t="shared" si="0"/>
        <v>792926</v>
      </c>
      <c r="I16" s="32" t="s">
        <v>101</v>
      </c>
      <c r="J16" s="32" t="s">
        <v>102</v>
      </c>
    </row>
    <row r="17" spans="2:10" ht="25.5" customHeight="1" outlineLevel="1" x14ac:dyDescent="0.25">
      <c r="B17" s="31">
        <v>45946</v>
      </c>
      <c r="C17" s="32" t="s">
        <v>546</v>
      </c>
      <c r="D17" s="32" t="s">
        <v>37</v>
      </c>
      <c r="E17" s="32" t="s">
        <v>547</v>
      </c>
      <c r="F17" s="33">
        <v>1694430</v>
      </c>
      <c r="G17" s="33">
        <v>135554</v>
      </c>
      <c r="H17" s="33">
        <f t="shared" si="0"/>
        <v>1829984</v>
      </c>
      <c r="I17" s="32" t="s">
        <v>101</v>
      </c>
      <c r="J17" s="32" t="s">
        <v>102</v>
      </c>
    </row>
    <row r="18" spans="2:10" ht="25.5" customHeight="1" outlineLevel="1" x14ac:dyDescent="0.25">
      <c r="B18" s="31">
        <v>45946</v>
      </c>
      <c r="C18" s="32" t="s">
        <v>548</v>
      </c>
      <c r="D18" s="32" t="s">
        <v>37</v>
      </c>
      <c r="E18" s="32" t="s">
        <v>549</v>
      </c>
      <c r="F18" s="33">
        <v>912284</v>
      </c>
      <c r="G18" s="33">
        <v>72983</v>
      </c>
      <c r="H18" s="33">
        <f t="shared" si="0"/>
        <v>985267</v>
      </c>
      <c r="I18" s="32" t="s">
        <v>101</v>
      </c>
      <c r="J18" s="32" t="s">
        <v>102</v>
      </c>
    </row>
    <row r="19" spans="2:10" ht="25.5" customHeight="1" outlineLevel="1" x14ac:dyDescent="0.25">
      <c r="B19" s="31">
        <v>45946</v>
      </c>
      <c r="C19" s="32" t="s">
        <v>550</v>
      </c>
      <c r="D19" s="32" t="s">
        <v>37</v>
      </c>
      <c r="E19" s="32" t="s">
        <v>551</v>
      </c>
      <c r="F19" s="33">
        <v>1111470</v>
      </c>
      <c r="G19" s="33">
        <v>88918</v>
      </c>
      <c r="H19" s="33">
        <f t="shared" si="0"/>
        <v>1200388</v>
      </c>
      <c r="I19" s="32" t="s">
        <v>101</v>
      </c>
      <c r="J19" s="32" t="s">
        <v>102</v>
      </c>
    </row>
    <row r="20" spans="2:10" ht="25.5" customHeight="1" outlineLevel="1" x14ac:dyDescent="0.25">
      <c r="B20" s="31">
        <v>45946</v>
      </c>
      <c r="C20" s="32" t="s">
        <v>552</v>
      </c>
      <c r="D20" s="32" t="s">
        <v>37</v>
      </c>
      <c r="E20" s="32" t="s">
        <v>553</v>
      </c>
      <c r="F20" s="33">
        <v>306462</v>
      </c>
      <c r="G20" s="33">
        <v>24517</v>
      </c>
      <c r="H20" s="33">
        <f t="shared" si="0"/>
        <v>330979</v>
      </c>
      <c r="I20" s="32" t="s">
        <v>101</v>
      </c>
      <c r="J20" s="32" t="s">
        <v>102</v>
      </c>
    </row>
    <row r="21" spans="2:10" ht="25.5" customHeight="1" outlineLevel="1" x14ac:dyDescent="0.25">
      <c r="B21" s="31">
        <v>45946</v>
      </c>
      <c r="C21" s="32" t="s">
        <v>554</v>
      </c>
      <c r="D21" s="32" t="s">
        <v>37</v>
      </c>
      <c r="E21" s="32" t="s">
        <v>555</v>
      </c>
      <c r="F21" s="33">
        <v>1117085</v>
      </c>
      <c r="G21" s="33">
        <v>89367</v>
      </c>
      <c r="H21" s="33">
        <f t="shared" si="0"/>
        <v>1206452</v>
      </c>
      <c r="I21" s="32" t="s">
        <v>101</v>
      </c>
      <c r="J21" s="32" t="s">
        <v>102</v>
      </c>
    </row>
    <row r="22" spans="2:10" ht="25.5" customHeight="1" outlineLevel="1" x14ac:dyDescent="0.25">
      <c r="B22" s="31">
        <v>45947</v>
      </c>
      <c r="C22" s="32" t="s">
        <v>556</v>
      </c>
      <c r="D22" s="32" t="s">
        <v>37</v>
      </c>
      <c r="E22" s="32" t="s">
        <v>557</v>
      </c>
      <c r="F22" s="33">
        <v>7144855</v>
      </c>
      <c r="G22" s="33">
        <v>571588</v>
      </c>
      <c r="H22" s="33">
        <f t="shared" si="0"/>
        <v>7716443</v>
      </c>
      <c r="I22" s="32" t="s">
        <v>39</v>
      </c>
      <c r="J22" s="32" t="s">
        <v>40</v>
      </c>
    </row>
    <row r="23" spans="2:10" ht="25.5" customHeight="1" outlineLevel="1" x14ac:dyDescent="0.25">
      <c r="B23" s="31">
        <v>45950</v>
      </c>
      <c r="C23" s="32" t="s">
        <v>558</v>
      </c>
      <c r="D23" s="32" t="s">
        <v>37</v>
      </c>
      <c r="E23" s="32" t="s">
        <v>559</v>
      </c>
      <c r="F23" s="33">
        <v>14143819</v>
      </c>
      <c r="G23" s="33">
        <v>1131506</v>
      </c>
      <c r="H23" s="33">
        <f t="shared" si="0"/>
        <v>15275325</v>
      </c>
      <c r="I23" s="32" t="s">
        <v>39</v>
      </c>
      <c r="J23" s="32" t="s">
        <v>40</v>
      </c>
    </row>
    <row r="24" spans="2:10" ht="25.5" customHeight="1" outlineLevel="1" x14ac:dyDescent="0.25">
      <c r="B24" s="31">
        <v>45953</v>
      </c>
      <c r="C24" s="32" t="s">
        <v>560</v>
      </c>
      <c r="D24" s="32" t="s">
        <v>37</v>
      </c>
      <c r="E24" s="32" t="s">
        <v>561</v>
      </c>
      <c r="F24" s="33">
        <v>737424</v>
      </c>
      <c r="G24" s="33">
        <v>58994</v>
      </c>
      <c r="H24" s="33">
        <f t="shared" si="0"/>
        <v>796418</v>
      </c>
      <c r="I24" s="32" t="s">
        <v>101</v>
      </c>
      <c r="J24" s="32" t="s">
        <v>102</v>
      </c>
    </row>
    <row r="25" spans="2:10" ht="25.5" customHeight="1" outlineLevel="1" x14ac:dyDescent="0.25">
      <c r="B25" s="31">
        <v>45954</v>
      </c>
      <c r="C25" s="32" t="s">
        <v>562</v>
      </c>
      <c r="D25" s="32" t="s">
        <v>37</v>
      </c>
      <c r="E25" s="32" t="s">
        <v>563</v>
      </c>
      <c r="F25" s="33">
        <v>467727</v>
      </c>
      <c r="G25" s="33">
        <v>37418</v>
      </c>
      <c r="H25" s="33">
        <f t="shared" si="0"/>
        <v>505145</v>
      </c>
      <c r="I25" s="32" t="s">
        <v>39</v>
      </c>
      <c r="J25" s="32" t="s">
        <v>40</v>
      </c>
    </row>
    <row r="26" spans="2:10" ht="25.5" customHeight="1" outlineLevel="1" x14ac:dyDescent="0.25">
      <c r="B26" s="31">
        <v>45954</v>
      </c>
      <c r="C26" s="32" t="s">
        <v>564</v>
      </c>
      <c r="D26" s="32" t="s">
        <v>37</v>
      </c>
      <c r="E26" s="32" t="s">
        <v>565</v>
      </c>
      <c r="F26" s="33">
        <v>6707833</v>
      </c>
      <c r="G26" s="33">
        <v>536627</v>
      </c>
      <c r="H26" s="33">
        <f t="shared" si="0"/>
        <v>7244460</v>
      </c>
      <c r="I26" s="32" t="s">
        <v>39</v>
      </c>
      <c r="J26" s="32" t="s">
        <v>40</v>
      </c>
    </row>
    <row r="27" spans="2:10" ht="25.5" customHeight="1" outlineLevel="1" x14ac:dyDescent="0.25">
      <c r="B27" s="31">
        <v>45957</v>
      </c>
      <c r="C27" s="32" t="s">
        <v>566</v>
      </c>
      <c r="D27" s="32" t="s">
        <v>37</v>
      </c>
      <c r="E27" s="32" t="s">
        <v>567</v>
      </c>
      <c r="F27" s="33">
        <v>13034125</v>
      </c>
      <c r="G27" s="33">
        <v>1042730</v>
      </c>
      <c r="H27" s="33">
        <f t="shared" si="0"/>
        <v>14076855</v>
      </c>
      <c r="I27" s="32" t="s">
        <v>39</v>
      </c>
      <c r="J27" s="32" t="s">
        <v>40</v>
      </c>
    </row>
    <row r="28" spans="2:10" ht="25.5" customHeight="1" outlineLevel="1" x14ac:dyDescent="0.25">
      <c r="B28" s="31">
        <v>45958</v>
      </c>
      <c r="C28" s="32" t="s">
        <v>568</v>
      </c>
      <c r="D28" s="32" t="s">
        <v>37</v>
      </c>
      <c r="E28" s="32" t="s">
        <v>569</v>
      </c>
      <c r="F28" s="33">
        <v>778949</v>
      </c>
      <c r="G28" s="33">
        <v>62316</v>
      </c>
      <c r="H28" s="33">
        <f t="shared" si="0"/>
        <v>841265</v>
      </c>
      <c r="I28" s="32" t="s">
        <v>101</v>
      </c>
      <c r="J28" s="32" t="s">
        <v>102</v>
      </c>
    </row>
    <row r="29" spans="2:10" ht="25.5" customHeight="1" outlineLevel="1" x14ac:dyDescent="0.25">
      <c r="B29" s="31">
        <v>45958</v>
      </c>
      <c r="C29" s="32" t="s">
        <v>570</v>
      </c>
      <c r="D29" s="32" t="s">
        <v>37</v>
      </c>
      <c r="E29" s="32" t="s">
        <v>571</v>
      </c>
      <c r="F29" s="33">
        <v>702069</v>
      </c>
      <c r="G29" s="33">
        <v>56166</v>
      </c>
      <c r="H29" s="33">
        <f t="shared" si="0"/>
        <v>758235</v>
      </c>
      <c r="I29" s="32" t="s">
        <v>101</v>
      </c>
      <c r="J29" s="32" t="s">
        <v>102</v>
      </c>
    </row>
    <row r="30" spans="2:10" ht="25.5" customHeight="1" outlineLevel="1" x14ac:dyDescent="0.25">
      <c r="B30" s="31">
        <v>45958</v>
      </c>
      <c r="C30" s="32" t="s">
        <v>572</v>
      </c>
      <c r="D30" s="32" t="s">
        <v>37</v>
      </c>
      <c r="E30" s="32" t="s">
        <v>573</v>
      </c>
      <c r="F30" s="33">
        <v>1503895</v>
      </c>
      <c r="G30" s="33">
        <v>120312</v>
      </c>
      <c r="H30" s="33">
        <f t="shared" si="0"/>
        <v>1624207</v>
      </c>
      <c r="I30" s="32" t="s">
        <v>101</v>
      </c>
      <c r="J30" s="32" t="s">
        <v>102</v>
      </c>
    </row>
    <row r="31" spans="2:10" ht="25.5" customHeight="1" outlineLevel="1" x14ac:dyDescent="0.25">
      <c r="B31" s="31">
        <v>45958</v>
      </c>
      <c r="C31" s="32" t="s">
        <v>574</v>
      </c>
      <c r="D31" s="32" t="s">
        <v>37</v>
      </c>
      <c r="E31" s="32" t="s">
        <v>575</v>
      </c>
      <c r="F31" s="33">
        <v>719273</v>
      </c>
      <c r="G31" s="33">
        <v>57542</v>
      </c>
      <c r="H31" s="33">
        <f t="shared" si="0"/>
        <v>776815</v>
      </c>
      <c r="I31" s="32" t="s">
        <v>101</v>
      </c>
      <c r="J31" s="32" t="s">
        <v>102</v>
      </c>
    </row>
    <row r="32" spans="2:10" ht="25.5" customHeight="1" outlineLevel="1" x14ac:dyDescent="0.25">
      <c r="B32" s="31">
        <v>45958</v>
      </c>
      <c r="C32" s="32" t="s">
        <v>576</v>
      </c>
      <c r="D32" s="32" t="s">
        <v>37</v>
      </c>
      <c r="E32" s="32" t="s">
        <v>577</v>
      </c>
      <c r="F32" s="33">
        <v>717357</v>
      </c>
      <c r="G32" s="33">
        <v>57389</v>
      </c>
      <c r="H32" s="33">
        <f t="shared" si="0"/>
        <v>774746</v>
      </c>
      <c r="I32" s="32" t="s">
        <v>101</v>
      </c>
      <c r="J32" s="32" t="s">
        <v>102</v>
      </c>
    </row>
    <row r="33" spans="2:10" ht="25.5" customHeight="1" outlineLevel="1" x14ac:dyDescent="0.25">
      <c r="B33" s="31">
        <v>45958</v>
      </c>
      <c r="C33" s="32" t="s">
        <v>578</v>
      </c>
      <c r="D33" s="32" t="s">
        <v>37</v>
      </c>
      <c r="E33" s="32" t="s">
        <v>579</v>
      </c>
      <c r="F33" s="33">
        <v>735254</v>
      </c>
      <c r="G33" s="33">
        <v>58820</v>
      </c>
      <c r="H33" s="33">
        <f t="shared" si="0"/>
        <v>794074</v>
      </c>
      <c r="I33" s="32" t="s">
        <v>101</v>
      </c>
      <c r="J33" s="32" t="s">
        <v>102</v>
      </c>
    </row>
    <row r="34" spans="2:10" ht="25.5" customHeight="1" outlineLevel="1" x14ac:dyDescent="0.25">
      <c r="B34" s="31">
        <v>45958</v>
      </c>
      <c r="C34" s="32" t="s">
        <v>580</v>
      </c>
      <c r="D34" s="32" t="s">
        <v>37</v>
      </c>
      <c r="E34" s="32" t="s">
        <v>581</v>
      </c>
      <c r="F34" s="33">
        <v>590330</v>
      </c>
      <c r="G34" s="33">
        <v>47226</v>
      </c>
      <c r="H34" s="33">
        <f t="shared" si="0"/>
        <v>637556</v>
      </c>
      <c r="I34" s="32" t="s">
        <v>101</v>
      </c>
      <c r="J34" s="32" t="s">
        <v>102</v>
      </c>
    </row>
    <row r="35" spans="2:10" ht="25.5" customHeight="1" outlineLevel="1" x14ac:dyDescent="0.25">
      <c r="B35" s="31">
        <v>45958</v>
      </c>
      <c r="C35" s="32" t="s">
        <v>582</v>
      </c>
      <c r="D35" s="32" t="s">
        <v>37</v>
      </c>
      <c r="E35" s="32" t="s">
        <v>583</v>
      </c>
      <c r="F35" s="33">
        <v>701779</v>
      </c>
      <c r="G35" s="33">
        <v>56142</v>
      </c>
      <c r="H35" s="33">
        <f t="shared" si="0"/>
        <v>757921</v>
      </c>
      <c r="I35" s="32" t="s">
        <v>101</v>
      </c>
      <c r="J35" s="32" t="s">
        <v>102</v>
      </c>
    </row>
    <row r="36" spans="2:10" ht="25.5" customHeight="1" outlineLevel="1" x14ac:dyDescent="0.25">
      <c r="B36" s="31">
        <v>45958</v>
      </c>
      <c r="C36" s="32" t="s">
        <v>584</v>
      </c>
      <c r="D36" s="32" t="s">
        <v>37</v>
      </c>
      <c r="E36" s="32" t="s">
        <v>585</v>
      </c>
      <c r="F36" s="33">
        <v>748670</v>
      </c>
      <c r="G36" s="33">
        <v>59894</v>
      </c>
      <c r="H36" s="33">
        <f t="shared" si="0"/>
        <v>808564</v>
      </c>
      <c r="I36" s="32" t="s">
        <v>101</v>
      </c>
      <c r="J36" s="32" t="s">
        <v>102</v>
      </c>
    </row>
    <row r="37" spans="2:10" ht="25.5" customHeight="1" outlineLevel="1" x14ac:dyDescent="0.25">
      <c r="B37" s="31">
        <v>45961</v>
      </c>
      <c r="C37" s="32" t="s">
        <v>586</v>
      </c>
      <c r="D37" s="32" t="s">
        <v>37</v>
      </c>
      <c r="E37" s="32" t="s">
        <v>587</v>
      </c>
      <c r="F37" s="33">
        <v>7491283</v>
      </c>
      <c r="G37" s="33">
        <v>599303</v>
      </c>
      <c r="H37" s="33">
        <f t="shared" si="0"/>
        <v>8090586</v>
      </c>
      <c r="I37" s="32" t="s">
        <v>39</v>
      </c>
      <c r="J37" s="32" t="s">
        <v>40</v>
      </c>
    </row>
    <row r="38" spans="2:10" ht="15.75" x14ac:dyDescent="0.25">
      <c r="F38" s="35">
        <f>SUM(F4:F37)</f>
        <v>98664157</v>
      </c>
      <c r="G38" s="35">
        <f t="shared" ref="G38:H38" si="1">SUM(G4:G37)</f>
        <v>7893133</v>
      </c>
      <c r="H38" s="35">
        <f t="shared" si="1"/>
        <v>106557290</v>
      </c>
    </row>
    <row r="40" spans="2:10" x14ac:dyDescent="0.25">
      <c r="B40" s="34" t="s">
        <v>709</v>
      </c>
    </row>
    <row r="41" spans="2:10" x14ac:dyDescent="0.25">
      <c r="B41" s="34">
        <v>45961</v>
      </c>
      <c r="C41" t="s">
        <v>710</v>
      </c>
      <c r="D41" t="s">
        <v>73</v>
      </c>
      <c r="E41" t="s">
        <v>82</v>
      </c>
      <c r="F41" s="36">
        <v>-2012735</v>
      </c>
      <c r="G41" s="36">
        <v>-161019</v>
      </c>
      <c r="H41" s="36">
        <f>F41+G41</f>
        <v>-2173754</v>
      </c>
      <c r="I41" t="s">
        <v>39</v>
      </c>
      <c r="J41" t="s">
        <v>40</v>
      </c>
    </row>
    <row r="42" spans="2:10" x14ac:dyDescent="0.25">
      <c r="B42" s="34">
        <v>45961</v>
      </c>
      <c r="C42" t="s">
        <v>711</v>
      </c>
      <c r="D42" t="s">
        <v>73</v>
      </c>
      <c r="E42" t="s">
        <v>82</v>
      </c>
      <c r="F42" s="36">
        <v>-2356594</v>
      </c>
      <c r="G42" s="36">
        <v>-188528</v>
      </c>
      <c r="H42" s="36">
        <f>F42+G42</f>
        <v>-2545122</v>
      </c>
      <c r="I42" t="s">
        <v>39</v>
      </c>
      <c r="J42" t="s">
        <v>40</v>
      </c>
    </row>
    <row r="43" spans="2:10" x14ac:dyDescent="0.25">
      <c r="F43" s="36">
        <f>F41+F42</f>
        <v>-4369329</v>
      </c>
      <c r="G43" s="36">
        <f t="shared" ref="G43:H43" si="2">G41+G42</f>
        <v>-349547</v>
      </c>
      <c r="H43" s="36">
        <f t="shared" si="2"/>
        <v>-4718876</v>
      </c>
    </row>
  </sheetData>
  <mergeCells count="2">
    <mergeCell ref="A1:I1"/>
    <mergeCell ref="A2:I2"/>
  </mergeCells>
  <conditionalFormatting sqref="C41:C4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"/>
  <sheetViews>
    <sheetView topLeftCell="A37" zoomScaleNormal="100" workbookViewId="0">
      <selection activeCell="H45" sqref="H45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57.140625" customWidth="1"/>
    <col min="6" max="6" width="17.140625" style="36" customWidth="1"/>
    <col min="7" max="7" width="15.7109375" style="36" customWidth="1"/>
    <col min="8" max="8" width="16.5703125" customWidth="1"/>
    <col min="9" max="9" width="50" customWidth="1"/>
    <col min="10" max="10" width="21.42578125" customWidth="1"/>
  </cols>
  <sheetData>
    <row r="1" spans="1:10" ht="22.5" customHeight="1" x14ac:dyDescent="0.3">
      <c r="A1" s="82" t="s">
        <v>434</v>
      </c>
      <c r="B1" s="82"/>
      <c r="C1" s="82"/>
      <c r="D1" s="82"/>
      <c r="E1" s="82"/>
      <c r="F1" s="82"/>
      <c r="G1" s="82"/>
      <c r="H1" s="82"/>
      <c r="I1" s="82"/>
    </row>
    <row r="2" spans="1:10" ht="22.5" customHeight="1" x14ac:dyDescent="0.25">
      <c r="A2" s="83" t="s">
        <v>435</v>
      </c>
      <c r="B2" s="83"/>
      <c r="C2" s="83"/>
      <c r="D2" s="83"/>
      <c r="E2" s="83"/>
      <c r="F2" s="83"/>
      <c r="G2" s="83"/>
      <c r="H2" s="83"/>
      <c r="I2" s="83"/>
    </row>
    <row r="3" spans="1:10" ht="31.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3.25" customHeight="1" outlineLevel="1" x14ac:dyDescent="0.25">
      <c r="B4" s="31">
        <v>45905</v>
      </c>
      <c r="C4" s="32" t="s">
        <v>436</v>
      </c>
      <c r="D4" s="32" t="s">
        <v>37</v>
      </c>
      <c r="E4" s="32" t="s">
        <v>437</v>
      </c>
      <c r="F4" s="33">
        <v>618134</v>
      </c>
      <c r="G4" s="33">
        <v>49451</v>
      </c>
      <c r="H4" s="33">
        <f>F4+G4</f>
        <v>667585</v>
      </c>
      <c r="I4" s="32" t="s">
        <v>101</v>
      </c>
      <c r="J4" s="32" t="s">
        <v>102</v>
      </c>
    </row>
    <row r="5" spans="1:10" ht="23.25" customHeight="1" outlineLevel="1" x14ac:dyDescent="0.25">
      <c r="B5" s="31">
        <v>45905</v>
      </c>
      <c r="C5" s="32" t="s">
        <v>438</v>
      </c>
      <c r="D5" s="32" t="s">
        <v>37</v>
      </c>
      <c r="E5" s="32" t="s">
        <v>439</v>
      </c>
      <c r="F5" s="33">
        <v>574800</v>
      </c>
      <c r="G5" s="33">
        <v>45984</v>
      </c>
      <c r="H5" s="33">
        <f t="shared" ref="H5:H44" si="0">F5+G5</f>
        <v>620784</v>
      </c>
      <c r="I5" s="32" t="s">
        <v>101</v>
      </c>
      <c r="J5" s="32" t="s">
        <v>102</v>
      </c>
    </row>
    <row r="6" spans="1:10" ht="23.25" customHeight="1" outlineLevel="1" x14ac:dyDescent="0.25">
      <c r="B6" s="31">
        <v>45905</v>
      </c>
      <c r="C6" s="32" t="s">
        <v>440</v>
      </c>
      <c r="D6" s="32" t="s">
        <v>37</v>
      </c>
      <c r="E6" s="32" t="s">
        <v>441</v>
      </c>
      <c r="F6" s="33">
        <v>431100</v>
      </c>
      <c r="G6" s="33">
        <v>34488</v>
      </c>
      <c r="H6" s="33">
        <f t="shared" si="0"/>
        <v>465588</v>
      </c>
      <c r="I6" s="32" t="s">
        <v>101</v>
      </c>
      <c r="J6" s="32" t="s">
        <v>102</v>
      </c>
    </row>
    <row r="7" spans="1:10" ht="23.25" customHeight="1" outlineLevel="1" x14ac:dyDescent="0.25">
      <c r="B7" s="31">
        <v>45905</v>
      </c>
      <c r="C7" s="32" t="s">
        <v>442</v>
      </c>
      <c r="D7" s="32" t="s">
        <v>37</v>
      </c>
      <c r="E7" s="32" t="s">
        <v>443</v>
      </c>
      <c r="F7" s="33">
        <v>17129196</v>
      </c>
      <c r="G7" s="33">
        <v>1370336</v>
      </c>
      <c r="H7" s="33">
        <f t="shared" si="0"/>
        <v>18499532</v>
      </c>
      <c r="I7" s="32" t="s">
        <v>39</v>
      </c>
      <c r="J7" s="32" t="s">
        <v>40</v>
      </c>
    </row>
    <row r="8" spans="1:10" ht="23.25" customHeight="1" outlineLevel="1" x14ac:dyDescent="0.25">
      <c r="B8" s="31">
        <v>45909</v>
      </c>
      <c r="C8" s="32" t="s">
        <v>444</v>
      </c>
      <c r="D8" s="32" t="s">
        <v>37</v>
      </c>
      <c r="E8" s="32" t="s">
        <v>445</v>
      </c>
      <c r="F8" s="33">
        <v>9949565</v>
      </c>
      <c r="G8" s="33">
        <v>795965</v>
      </c>
      <c r="H8" s="33">
        <f t="shared" si="0"/>
        <v>10745530</v>
      </c>
      <c r="I8" s="32" t="s">
        <v>39</v>
      </c>
      <c r="J8" s="32" t="s">
        <v>40</v>
      </c>
    </row>
    <row r="9" spans="1:10" ht="23.25" customHeight="1" outlineLevel="1" x14ac:dyDescent="0.25">
      <c r="B9" s="31">
        <v>45912</v>
      </c>
      <c r="C9" s="32" t="s">
        <v>446</v>
      </c>
      <c r="D9" s="32" t="s">
        <v>37</v>
      </c>
      <c r="E9" s="32" t="s">
        <v>447</v>
      </c>
      <c r="F9" s="33">
        <v>8451294</v>
      </c>
      <c r="G9" s="33">
        <v>676104</v>
      </c>
      <c r="H9" s="33">
        <f t="shared" si="0"/>
        <v>9127398</v>
      </c>
      <c r="I9" s="32" t="s">
        <v>39</v>
      </c>
      <c r="J9" s="32" t="s">
        <v>40</v>
      </c>
    </row>
    <row r="10" spans="1:10" ht="23.25" customHeight="1" outlineLevel="1" x14ac:dyDescent="0.25">
      <c r="B10" s="31">
        <v>45916</v>
      </c>
      <c r="C10" s="32" t="s">
        <v>448</v>
      </c>
      <c r="D10" s="32" t="s">
        <v>37</v>
      </c>
      <c r="E10" s="32" t="s">
        <v>449</v>
      </c>
      <c r="F10" s="33">
        <v>1060411</v>
      </c>
      <c r="G10" s="33">
        <v>84833</v>
      </c>
      <c r="H10" s="33">
        <f t="shared" si="0"/>
        <v>1145244</v>
      </c>
      <c r="I10" s="32" t="s">
        <v>101</v>
      </c>
      <c r="J10" s="32" t="s">
        <v>102</v>
      </c>
    </row>
    <row r="11" spans="1:10" ht="23.25" customHeight="1" outlineLevel="1" x14ac:dyDescent="0.25">
      <c r="B11" s="31">
        <v>45916</v>
      </c>
      <c r="C11" s="32" t="s">
        <v>450</v>
      </c>
      <c r="D11" s="32" t="s">
        <v>37</v>
      </c>
      <c r="E11" s="32" t="s">
        <v>451</v>
      </c>
      <c r="F11" s="33">
        <v>733521</v>
      </c>
      <c r="G11" s="33">
        <v>58682</v>
      </c>
      <c r="H11" s="33">
        <f t="shared" si="0"/>
        <v>792203</v>
      </c>
      <c r="I11" s="32" t="s">
        <v>101</v>
      </c>
      <c r="J11" s="32" t="s">
        <v>102</v>
      </c>
    </row>
    <row r="12" spans="1:10" ht="23.25" customHeight="1" outlineLevel="1" x14ac:dyDescent="0.25">
      <c r="B12" s="31">
        <v>45916</v>
      </c>
      <c r="C12" s="32" t="s">
        <v>452</v>
      </c>
      <c r="D12" s="32" t="s">
        <v>37</v>
      </c>
      <c r="E12" s="32" t="s">
        <v>453</v>
      </c>
      <c r="F12" s="33">
        <v>715466</v>
      </c>
      <c r="G12" s="33">
        <v>57237</v>
      </c>
      <c r="H12" s="33">
        <f t="shared" si="0"/>
        <v>772703</v>
      </c>
      <c r="I12" s="32" t="s">
        <v>101</v>
      </c>
      <c r="J12" s="32" t="s">
        <v>102</v>
      </c>
    </row>
    <row r="13" spans="1:10" ht="23.25" customHeight="1" outlineLevel="1" x14ac:dyDescent="0.25">
      <c r="B13" s="31">
        <v>45916</v>
      </c>
      <c r="C13" s="32" t="s">
        <v>454</v>
      </c>
      <c r="D13" s="32" t="s">
        <v>37</v>
      </c>
      <c r="E13" s="32" t="s">
        <v>455</v>
      </c>
      <c r="F13" s="33">
        <v>716021</v>
      </c>
      <c r="G13" s="33">
        <v>57282</v>
      </c>
      <c r="H13" s="33">
        <f t="shared" si="0"/>
        <v>773303</v>
      </c>
      <c r="I13" s="32" t="s">
        <v>101</v>
      </c>
      <c r="J13" s="32" t="s">
        <v>102</v>
      </c>
    </row>
    <row r="14" spans="1:10" ht="23.25" customHeight="1" outlineLevel="1" x14ac:dyDescent="0.25">
      <c r="B14" s="31">
        <v>45916</v>
      </c>
      <c r="C14" s="32" t="s">
        <v>456</v>
      </c>
      <c r="D14" s="32" t="s">
        <v>37</v>
      </c>
      <c r="E14" s="32" t="s">
        <v>457</v>
      </c>
      <c r="F14" s="33">
        <v>877146</v>
      </c>
      <c r="G14" s="33">
        <v>70172</v>
      </c>
      <c r="H14" s="33">
        <f t="shared" si="0"/>
        <v>947318</v>
      </c>
      <c r="I14" s="32" t="s">
        <v>101</v>
      </c>
      <c r="J14" s="32" t="s">
        <v>102</v>
      </c>
    </row>
    <row r="15" spans="1:10" ht="23.25" customHeight="1" outlineLevel="1" x14ac:dyDescent="0.25">
      <c r="B15" s="31">
        <v>45916</v>
      </c>
      <c r="C15" s="32" t="s">
        <v>458</v>
      </c>
      <c r="D15" s="32" t="s">
        <v>37</v>
      </c>
      <c r="E15" s="32" t="s">
        <v>459</v>
      </c>
      <c r="F15" s="33">
        <v>713011</v>
      </c>
      <c r="G15" s="33">
        <v>57041</v>
      </c>
      <c r="H15" s="33">
        <f t="shared" si="0"/>
        <v>770052</v>
      </c>
      <c r="I15" s="32" t="s">
        <v>101</v>
      </c>
      <c r="J15" s="32" t="s">
        <v>102</v>
      </c>
    </row>
    <row r="16" spans="1:10" ht="23.25" customHeight="1" outlineLevel="1" x14ac:dyDescent="0.25">
      <c r="B16" s="31">
        <v>45916</v>
      </c>
      <c r="C16" s="32" t="s">
        <v>460</v>
      </c>
      <c r="D16" s="32" t="s">
        <v>37</v>
      </c>
      <c r="E16" s="32" t="s">
        <v>461</v>
      </c>
      <c r="F16" s="33">
        <v>858652</v>
      </c>
      <c r="G16" s="33">
        <v>68692</v>
      </c>
      <c r="H16" s="33">
        <f t="shared" si="0"/>
        <v>927344</v>
      </c>
      <c r="I16" s="32" t="s">
        <v>101</v>
      </c>
      <c r="J16" s="32" t="s">
        <v>102</v>
      </c>
    </row>
    <row r="17" spans="2:10" ht="23.25" customHeight="1" outlineLevel="1" x14ac:dyDescent="0.25">
      <c r="B17" s="31">
        <v>45916</v>
      </c>
      <c r="C17" s="32" t="s">
        <v>462</v>
      </c>
      <c r="D17" s="32" t="s">
        <v>37</v>
      </c>
      <c r="E17" s="32" t="s">
        <v>463</v>
      </c>
      <c r="F17" s="33">
        <v>702562</v>
      </c>
      <c r="G17" s="33">
        <v>56205</v>
      </c>
      <c r="H17" s="33">
        <f t="shared" si="0"/>
        <v>758767</v>
      </c>
      <c r="I17" s="32" t="s">
        <v>101</v>
      </c>
      <c r="J17" s="32" t="s">
        <v>102</v>
      </c>
    </row>
    <row r="18" spans="2:10" ht="23.25" customHeight="1" outlineLevel="1" x14ac:dyDescent="0.25">
      <c r="B18" s="31">
        <v>45916</v>
      </c>
      <c r="C18" s="32" t="s">
        <v>464</v>
      </c>
      <c r="D18" s="32" t="s">
        <v>37</v>
      </c>
      <c r="E18" s="32" t="s">
        <v>465</v>
      </c>
      <c r="F18" s="33">
        <v>474434</v>
      </c>
      <c r="G18" s="33">
        <v>37955</v>
      </c>
      <c r="H18" s="33">
        <f t="shared" si="0"/>
        <v>512389</v>
      </c>
      <c r="I18" s="32" t="s">
        <v>101</v>
      </c>
      <c r="J18" s="32" t="s">
        <v>102</v>
      </c>
    </row>
    <row r="19" spans="2:10" ht="23.25" customHeight="1" outlineLevel="1" x14ac:dyDescent="0.25">
      <c r="B19" s="31">
        <v>45916</v>
      </c>
      <c r="C19" s="32" t="s">
        <v>466</v>
      </c>
      <c r="D19" s="32" t="s">
        <v>37</v>
      </c>
      <c r="E19" s="32" t="s">
        <v>467</v>
      </c>
      <c r="F19" s="33">
        <v>718500</v>
      </c>
      <c r="G19" s="33">
        <v>57480</v>
      </c>
      <c r="H19" s="33">
        <f t="shared" si="0"/>
        <v>775980</v>
      </c>
      <c r="I19" s="32" t="s">
        <v>101</v>
      </c>
      <c r="J19" s="32" t="s">
        <v>102</v>
      </c>
    </row>
    <row r="20" spans="2:10" ht="23.25" customHeight="1" outlineLevel="1" x14ac:dyDescent="0.25">
      <c r="B20" s="31">
        <v>45916</v>
      </c>
      <c r="C20" s="32" t="s">
        <v>468</v>
      </c>
      <c r="D20" s="32" t="s">
        <v>37</v>
      </c>
      <c r="E20" s="32" t="s">
        <v>469</v>
      </c>
      <c r="F20" s="33">
        <v>814495</v>
      </c>
      <c r="G20" s="33">
        <v>65160</v>
      </c>
      <c r="H20" s="33">
        <f t="shared" si="0"/>
        <v>879655</v>
      </c>
      <c r="I20" s="32" t="s">
        <v>101</v>
      </c>
      <c r="J20" s="32" t="s">
        <v>102</v>
      </c>
    </row>
    <row r="21" spans="2:10" ht="23.25" customHeight="1" outlineLevel="1" x14ac:dyDescent="0.25">
      <c r="B21" s="31">
        <v>45916</v>
      </c>
      <c r="C21" s="32" t="s">
        <v>470</v>
      </c>
      <c r="D21" s="32" t="s">
        <v>37</v>
      </c>
      <c r="E21" s="32" t="s">
        <v>471</v>
      </c>
      <c r="F21" s="33">
        <v>1048650</v>
      </c>
      <c r="G21" s="33">
        <v>83892</v>
      </c>
      <c r="H21" s="33">
        <f t="shared" si="0"/>
        <v>1132542</v>
      </c>
      <c r="I21" s="32" t="s">
        <v>101</v>
      </c>
      <c r="J21" s="32" t="s">
        <v>102</v>
      </c>
    </row>
    <row r="22" spans="2:10" ht="23.25" customHeight="1" outlineLevel="1" x14ac:dyDescent="0.25">
      <c r="B22" s="31">
        <v>45916</v>
      </c>
      <c r="C22" s="32" t="s">
        <v>472</v>
      </c>
      <c r="D22" s="32" t="s">
        <v>37</v>
      </c>
      <c r="E22" s="32" t="s">
        <v>473</v>
      </c>
      <c r="F22" s="33">
        <v>740815</v>
      </c>
      <c r="G22" s="33">
        <v>59265</v>
      </c>
      <c r="H22" s="33">
        <f t="shared" si="0"/>
        <v>800080</v>
      </c>
      <c r="I22" s="32" t="s">
        <v>101</v>
      </c>
      <c r="J22" s="32" t="s">
        <v>102</v>
      </c>
    </row>
    <row r="23" spans="2:10" ht="23.25" customHeight="1" outlineLevel="1" x14ac:dyDescent="0.25">
      <c r="B23" s="31">
        <v>45916</v>
      </c>
      <c r="C23" s="32" t="s">
        <v>474</v>
      </c>
      <c r="D23" s="32" t="s">
        <v>37</v>
      </c>
      <c r="E23" s="32" t="s">
        <v>475</v>
      </c>
      <c r="F23" s="33">
        <v>746177</v>
      </c>
      <c r="G23" s="33">
        <v>59694</v>
      </c>
      <c r="H23" s="33">
        <f t="shared" si="0"/>
        <v>805871</v>
      </c>
      <c r="I23" s="32" t="s">
        <v>101</v>
      </c>
      <c r="J23" s="32" t="s">
        <v>102</v>
      </c>
    </row>
    <row r="24" spans="2:10" ht="23.25" customHeight="1" outlineLevel="1" x14ac:dyDescent="0.25">
      <c r="B24" s="31">
        <v>45916</v>
      </c>
      <c r="C24" s="32" t="s">
        <v>476</v>
      </c>
      <c r="D24" s="32" t="s">
        <v>37</v>
      </c>
      <c r="E24" s="32" t="s">
        <v>477</v>
      </c>
      <c r="F24" s="33">
        <v>938821</v>
      </c>
      <c r="G24" s="33">
        <v>75106</v>
      </c>
      <c r="H24" s="33">
        <f t="shared" si="0"/>
        <v>1013927</v>
      </c>
      <c r="I24" s="32" t="s">
        <v>101</v>
      </c>
      <c r="J24" s="32" t="s">
        <v>102</v>
      </c>
    </row>
    <row r="25" spans="2:10" ht="23.25" customHeight="1" outlineLevel="1" x14ac:dyDescent="0.25">
      <c r="B25" s="31">
        <v>45916</v>
      </c>
      <c r="C25" s="32" t="s">
        <v>478</v>
      </c>
      <c r="D25" s="32" t="s">
        <v>37</v>
      </c>
      <c r="E25" s="32" t="s">
        <v>479</v>
      </c>
      <c r="F25" s="33">
        <v>14149407</v>
      </c>
      <c r="G25" s="33">
        <v>1131953</v>
      </c>
      <c r="H25" s="33">
        <f t="shared" si="0"/>
        <v>15281360</v>
      </c>
      <c r="I25" s="32" t="s">
        <v>39</v>
      </c>
      <c r="J25" s="32" t="s">
        <v>40</v>
      </c>
    </row>
    <row r="26" spans="2:10" ht="23.25" customHeight="1" outlineLevel="1" x14ac:dyDescent="0.25">
      <c r="B26" s="31">
        <v>45919</v>
      </c>
      <c r="C26" s="32" t="s">
        <v>480</v>
      </c>
      <c r="D26" s="32" t="s">
        <v>37</v>
      </c>
      <c r="E26" s="32" t="s">
        <v>481</v>
      </c>
      <c r="F26" s="33">
        <v>6232794</v>
      </c>
      <c r="G26" s="33">
        <v>498624</v>
      </c>
      <c r="H26" s="33">
        <f t="shared" si="0"/>
        <v>6731418</v>
      </c>
      <c r="I26" s="32" t="s">
        <v>39</v>
      </c>
      <c r="J26" s="32" t="s">
        <v>40</v>
      </c>
    </row>
    <row r="27" spans="2:10" ht="23.25" customHeight="1" outlineLevel="1" x14ac:dyDescent="0.25">
      <c r="B27" s="31">
        <v>45925</v>
      </c>
      <c r="C27" s="32" t="s">
        <v>482</v>
      </c>
      <c r="D27" s="32" t="s">
        <v>37</v>
      </c>
      <c r="E27" s="32" t="s">
        <v>483</v>
      </c>
      <c r="F27" s="33">
        <v>12829855</v>
      </c>
      <c r="G27" s="33">
        <v>1026388</v>
      </c>
      <c r="H27" s="33">
        <f t="shared" si="0"/>
        <v>13856243</v>
      </c>
      <c r="I27" s="32" t="s">
        <v>39</v>
      </c>
      <c r="J27" s="32" t="s">
        <v>40</v>
      </c>
    </row>
    <row r="28" spans="2:10" ht="23.25" customHeight="1" outlineLevel="1" x14ac:dyDescent="0.25">
      <c r="B28" s="31">
        <v>45925</v>
      </c>
      <c r="C28" s="32" t="s">
        <v>484</v>
      </c>
      <c r="D28" s="32" t="s">
        <v>37</v>
      </c>
      <c r="E28" s="32" t="s">
        <v>485</v>
      </c>
      <c r="F28" s="33">
        <v>717489</v>
      </c>
      <c r="G28" s="33">
        <v>57399</v>
      </c>
      <c r="H28" s="33">
        <f t="shared" si="0"/>
        <v>774888</v>
      </c>
      <c r="I28" s="32" t="s">
        <v>101</v>
      </c>
      <c r="J28" s="32" t="s">
        <v>102</v>
      </c>
    </row>
    <row r="29" spans="2:10" ht="23.25" customHeight="1" outlineLevel="1" x14ac:dyDescent="0.25">
      <c r="B29" s="31">
        <v>45925</v>
      </c>
      <c r="C29" s="32" t="s">
        <v>486</v>
      </c>
      <c r="D29" s="32" t="s">
        <v>37</v>
      </c>
      <c r="E29" s="32" t="s">
        <v>487</v>
      </c>
      <c r="F29" s="33">
        <v>718500</v>
      </c>
      <c r="G29" s="33">
        <v>57480</v>
      </c>
      <c r="H29" s="33">
        <f t="shared" si="0"/>
        <v>775980</v>
      </c>
      <c r="I29" s="32" t="s">
        <v>101</v>
      </c>
      <c r="J29" s="32" t="s">
        <v>102</v>
      </c>
    </row>
    <row r="30" spans="2:10" ht="23.25" customHeight="1" outlineLevel="1" x14ac:dyDescent="0.25">
      <c r="B30" s="31">
        <v>45925</v>
      </c>
      <c r="C30" s="32" t="s">
        <v>488</v>
      </c>
      <c r="D30" s="32" t="s">
        <v>37</v>
      </c>
      <c r="E30" s="32" t="s">
        <v>489</v>
      </c>
      <c r="F30" s="33">
        <v>722718</v>
      </c>
      <c r="G30" s="33">
        <v>57817</v>
      </c>
      <c r="H30" s="33">
        <f t="shared" si="0"/>
        <v>780535</v>
      </c>
      <c r="I30" s="32" t="s">
        <v>101</v>
      </c>
      <c r="J30" s="32" t="s">
        <v>102</v>
      </c>
    </row>
    <row r="31" spans="2:10" ht="23.25" customHeight="1" outlineLevel="1" x14ac:dyDescent="0.25">
      <c r="B31" s="31">
        <v>45925</v>
      </c>
      <c r="C31" s="32" t="s">
        <v>490</v>
      </c>
      <c r="D31" s="32" t="s">
        <v>37</v>
      </c>
      <c r="E31" s="32" t="s">
        <v>491</v>
      </c>
      <c r="F31" s="33">
        <v>749838</v>
      </c>
      <c r="G31" s="33">
        <v>59987</v>
      </c>
      <c r="H31" s="33">
        <f t="shared" si="0"/>
        <v>809825</v>
      </c>
      <c r="I31" s="32" t="s">
        <v>101</v>
      </c>
      <c r="J31" s="32" t="s">
        <v>102</v>
      </c>
    </row>
    <row r="32" spans="2:10" ht="23.25" customHeight="1" outlineLevel="1" x14ac:dyDescent="0.25">
      <c r="B32" s="31">
        <v>45925</v>
      </c>
      <c r="C32" s="32" t="s">
        <v>492</v>
      </c>
      <c r="D32" s="32" t="s">
        <v>37</v>
      </c>
      <c r="E32" s="32" t="s">
        <v>493</v>
      </c>
      <c r="F32" s="33">
        <v>701203</v>
      </c>
      <c r="G32" s="33">
        <v>56096</v>
      </c>
      <c r="H32" s="33">
        <f t="shared" si="0"/>
        <v>757299</v>
      </c>
      <c r="I32" s="32" t="s">
        <v>101</v>
      </c>
      <c r="J32" s="32" t="s">
        <v>102</v>
      </c>
    </row>
    <row r="33" spans="2:10" ht="23.25" customHeight="1" outlineLevel="1" x14ac:dyDescent="0.25">
      <c r="B33" s="31">
        <v>45925</v>
      </c>
      <c r="C33" s="32" t="s">
        <v>494</v>
      </c>
      <c r="D33" s="32" t="s">
        <v>37</v>
      </c>
      <c r="E33" s="32" t="s">
        <v>495</v>
      </c>
      <c r="F33" s="33">
        <v>723353</v>
      </c>
      <c r="G33" s="33">
        <v>57868</v>
      </c>
      <c r="H33" s="33">
        <f t="shared" si="0"/>
        <v>781221</v>
      </c>
      <c r="I33" s="32" t="s">
        <v>101</v>
      </c>
      <c r="J33" s="32" t="s">
        <v>102</v>
      </c>
    </row>
    <row r="34" spans="2:10" ht="23.25" customHeight="1" outlineLevel="1" x14ac:dyDescent="0.25">
      <c r="B34" s="31">
        <v>45925</v>
      </c>
      <c r="C34" s="32" t="s">
        <v>496</v>
      </c>
      <c r="D34" s="32" t="s">
        <v>37</v>
      </c>
      <c r="E34" s="32" t="s">
        <v>497</v>
      </c>
      <c r="F34" s="33">
        <v>829315</v>
      </c>
      <c r="G34" s="33">
        <v>66345</v>
      </c>
      <c r="H34" s="33">
        <f t="shared" si="0"/>
        <v>895660</v>
      </c>
      <c r="I34" s="32" t="s">
        <v>101</v>
      </c>
      <c r="J34" s="32" t="s">
        <v>102</v>
      </c>
    </row>
    <row r="35" spans="2:10" ht="23.25" customHeight="1" outlineLevel="1" x14ac:dyDescent="0.25">
      <c r="B35" s="31">
        <v>45929</v>
      </c>
      <c r="C35" s="32" t="s">
        <v>498</v>
      </c>
      <c r="D35" s="32" t="s">
        <v>37</v>
      </c>
      <c r="E35" s="32" t="s">
        <v>499</v>
      </c>
      <c r="F35" s="33">
        <v>5620025</v>
      </c>
      <c r="G35" s="33">
        <v>449602</v>
      </c>
      <c r="H35" s="33">
        <f t="shared" si="0"/>
        <v>6069627</v>
      </c>
      <c r="I35" s="32" t="s">
        <v>39</v>
      </c>
      <c r="J35" s="32" t="s">
        <v>40</v>
      </c>
    </row>
    <row r="36" spans="2:10" ht="23.25" customHeight="1" outlineLevel="1" x14ac:dyDescent="0.25">
      <c r="B36" s="31">
        <v>45929</v>
      </c>
      <c r="C36" s="32" t="s">
        <v>500</v>
      </c>
      <c r="D36" s="32" t="s">
        <v>37</v>
      </c>
      <c r="E36" s="32" t="s">
        <v>501</v>
      </c>
      <c r="F36" s="33">
        <v>14950898</v>
      </c>
      <c r="G36" s="33">
        <v>1196072</v>
      </c>
      <c r="H36" s="33">
        <f t="shared" si="0"/>
        <v>16146970</v>
      </c>
      <c r="I36" s="32" t="s">
        <v>39</v>
      </c>
      <c r="J36" s="32" t="s">
        <v>40</v>
      </c>
    </row>
    <row r="37" spans="2:10" ht="23.25" customHeight="1" outlineLevel="1" x14ac:dyDescent="0.25">
      <c r="B37" s="31">
        <v>45929</v>
      </c>
      <c r="C37" s="32" t="s">
        <v>502</v>
      </c>
      <c r="D37" s="32" t="s">
        <v>37</v>
      </c>
      <c r="E37" s="32" t="s">
        <v>503</v>
      </c>
      <c r="F37" s="33">
        <v>489900</v>
      </c>
      <c r="G37" s="33">
        <v>39192</v>
      </c>
      <c r="H37" s="33">
        <f t="shared" si="0"/>
        <v>529092</v>
      </c>
      <c r="I37" s="32" t="s">
        <v>101</v>
      </c>
      <c r="J37" s="32" t="s">
        <v>102</v>
      </c>
    </row>
    <row r="38" spans="2:10" ht="23.25" customHeight="1" outlineLevel="1" x14ac:dyDescent="0.25">
      <c r="B38" s="31">
        <v>45929</v>
      </c>
      <c r="C38" s="32" t="s">
        <v>504</v>
      </c>
      <c r="D38" s="32" t="s">
        <v>37</v>
      </c>
      <c r="E38" s="32" t="s">
        <v>505</v>
      </c>
      <c r="F38" s="33">
        <v>745690</v>
      </c>
      <c r="G38" s="33">
        <v>59655</v>
      </c>
      <c r="H38" s="33">
        <f t="shared" si="0"/>
        <v>805345</v>
      </c>
      <c r="I38" s="32" t="s">
        <v>101</v>
      </c>
      <c r="J38" s="32" t="s">
        <v>102</v>
      </c>
    </row>
    <row r="39" spans="2:10" ht="23.25" customHeight="1" outlineLevel="1" x14ac:dyDescent="0.25">
      <c r="B39" s="31">
        <v>45929</v>
      </c>
      <c r="C39" s="32" t="s">
        <v>506</v>
      </c>
      <c r="D39" s="32" t="s">
        <v>37</v>
      </c>
      <c r="E39" s="32" t="s">
        <v>507</v>
      </c>
      <c r="F39" s="33">
        <v>790448</v>
      </c>
      <c r="G39" s="33">
        <v>63236</v>
      </c>
      <c r="H39" s="33">
        <f t="shared" si="0"/>
        <v>853684</v>
      </c>
      <c r="I39" s="32" t="s">
        <v>101</v>
      </c>
      <c r="J39" s="32" t="s">
        <v>102</v>
      </c>
    </row>
    <row r="40" spans="2:10" ht="23.25" customHeight="1" outlineLevel="1" x14ac:dyDescent="0.25">
      <c r="B40" s="31">
        <v>45929</v>
      </c>
      <c r="C40" s="32" t="s">
        <v>508</v>
      </c>
      <c r="D40" s="32" t="s">
        <v>37</v>
      </c>
      <c r="E40" s="32" t="s">
        <v>509</v>
      </c>
      <c r="F40" s="33">
        <v>398209</v>
      </c>
      <c r="G40" s="33">
        <v>31857</v>
      </c>
      <c r="H40" s="33">
        <f t="shared" si="0"/>
        <v>430066</v>
      </c>
      <c r="I40" s="32" t="s">
        <v>101</v>
      </c>
      <c r="J40" s="32" t="s">
        <v>102</v>
      </c>
    </row>
    <row r="41" spans="2:10" ht="23.25" customHeight="1" outlineLevel="1" x14ac:dyDescent="0.25">
      <c r="B41" s="31">
        <v>45929</v>
      </c>
      <c r="C41" s="32" t="s">
        <v>510</v>
      </c>
      <c r="D41" s="32" t="s">
        <v>37</v>
      </c>
      <c r="E41" s="32" t="s">
        <v>511</v>
      </c>
      <c r="F41" s="33">
        <v>871529</v>
      </c>
      <c r="G41" s="33">
        <v>69722</v>
      </c>
      <c r="H41" s="33">
        <f t="shared" si="0"/>
        <v>941251</v>
      </c>
      <c r="I41" s="32" t="s">
        <v>101</v>
      </c>
      <c r="J41" s="32" t="s">
        <v>102</v>
      </c>
    </row>
    <row r="42" spans="2:10" ht="23.25" customHeight="1" outlineLevel="1" x14ac:dyDescent="0.25">
      <c r="B42" s="31">
        <v>45929</v>
      </c>
      <c r="C42" s="32" t="s">
        <v>512</v>
      </c>
      <c r="D42" s="32" t="s">
        <v>37</v>
      </c>
      <c r="E42" s="32" t="s">
        <v>513</v>
      </c>
      <c r="F42" s="33">
        <v>666299</v>
      </c>
      <c r="G42" s="33">
        <v>53304</v>
      </c>
      <c r="H42" s="33">
        <f t="shared" si="0"/>
        <v>719603</v>
      </c>
      <c r="I42" s="32" t="s">
        <v>101</v>
      </c>
      <c r="J42" s="32" t="s">
        <v>102</v>
      </c>
    </row>
    <row r="43" spans="2:10" ht="23.25" customHeight="1" outlineLevel="1" x14ac:dyDescent="0.25">
      <c r="B43" s="31">
        <v>45929</v>
      </c>
      <c r="C43" s="32" t="s">
        <v>514</v>
      </c>
      <c r="D43" s="32" t="s">
        <v>37</v>
      </c>
      <c r="E43" s="32" t="s">
        <v>515</v>
      </c>
      <c r="F43" s="33">
        <v>509706</v>
      </c>
      <c r="G43" s="33">
        <v>40776</v>
      </c>
      <c r="H43" s="33">
        <f t="shared" si="0"/>
        <v>550482</v>
      </c>
      <c r="I43" s="32" t="s">
        <v>101</v>
      </c>
      <c r="J43" s="32" t="s">
        <v>102</v>
      </c>
    </row>
    <row r="44" spans="2:10" ht="23.25" customHeight="1" outlineLevel="1" x14ac:dyDescent="0.25">
      <c r="B44" s="31">
        <v>45930</v>
      </c>
      <c r="C44" s="32" t="s">
        <v>516</v>
      </c>
      <c r="D44" s="32" t="s">
        <v>37</v>
      </c>
      <c r="E44" s="32" t="s">
        <v>517</v>
      </c>
      <c r="F44" s="33">
        <v>6473319</v>
      </c>
      <c r="G44" s="33">
        <v>517866</v>
      </c>
      <c r="H44" s="33">
        <f t="shared" si="0"/>
        <v>6991185</v>
      </c>
      <c r="I44" s="32" t="s">
        <v>39</v>
      </c>
      <c r="J44" s="32" t="s">
        <v>40</v>
      </c>
    </row>
    <row r="45" spans="2:10" ht="23.25" customHeight="1" x14ac:dyDescent="0.25">
      <c r="F45" s="35">
        <f>SUM(F4:F44)</f>
        <v>118903266</v>
      </c>
      <c r="G45" s="35">
        <f t="shared" ref="G45" si="1">SUM(G4:G44)</f>
        <v>9512263</v>
      </c>
      <c r="H45" s="35">
        <f>SUM(H4:H44)</f>
        <v>128415529</v>
      </c>
    </row>
  </sheetData>
  <autoFilter ref="B3:J45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topLeftCell="A31" zoomScaleNormal="100" workbookViewId="0">
      <selection activeCell="F36" sqref="F36:G38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3" width="11.42578125" customWidth="1"/>
    <col min="4" max="4" width="15.140625" customWidth="1"/>
    <col min="5" max="5" width="49.42578125" customWidth="1"/>
    <col min="6" max="6" width="17.140625" style="36" customWidth="1"/>
    <col min="7" max="7" width="15.7109375" style="36" customWidth="1"/>
    <col min="8" max="8" width="13.42578125" customWidth="1"/>
    <col min="9" max="9" width="50" customWidth="1"/>
    <col min="10" max="10" width="21.42578125" customWidth="1"/>
  </cols>
  <sheetData>
    <row r="1" spans="1:10" ht="30.75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ht="30.75" customHeight="1" x14ac:dyDescent="0.25">
      <c r="A2" s="83" t="s">
        <v>364</v>
      </c>
      <c r="B2" s="83"/>
      <c r="C2" s="83"/>
      <c r="D2" s="83"/>
      <c r="E2" s="83"/>
      <c r="F2" s="83"/>
      <c r="G2" s="83"/>
      <c r="H2" s="83"/>
      <c r="I2" s="83"/>
    </row>
    <row r="3" spans="1:10" ht="30.7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30.75" customHeight="1" outlineLevel="1" x14ac:dyDescent="0.25">
      <c r="B4" s="31">
        <v>45876</v>
      </c>
      <c r="C4" s="32" t="s">
        <v>365</v>
      </c>
      <c r="D4" s="32" t="s">
        <v>37</v>
      </c>
      <c r="E4" s="32" t="s">
        <v>366</v>
      </c>
      <c r="F4" s="33">
        <v>13102497</v>
      </c>
      <c r="G4" s="33">
        <v>1048200</v>
      </c>
      <c r="H4" s="33">
        <f>F4+G4</f>
        <v>14150697</v>
      </c>
      <c r="I4" s="32" t="s">
        <v>39</v>
      </c>
      <c r="J4" s="32" t="s">
        <v>40</v>
      </c>
    </row>
    <row r="5" spans="1:10" ht="30.75" customHeight="1" outlineLevel="1" x14ac:dyDescent="0.25">
      <c r="B5" s="31">
        <v>45878</v>
      </c>
      <c r="C5" s="32" t="s">
        <v>367</v>
      </c>
      <c r="D5" s="32" t="s">
        <v>37</v>
      </c>
      <c r="E5" s="32" t="s">
        <v>368</v>
      </c>
      <c r="F5" s="33">
        <v>5077957</v>
      </c>
      <c r="G5" s="33">
        <v>406237</v>
      </c>
      <c r="H5" s="33">
        <f t="shared" ref="H5:H37" si="0">F5+G5</f>
        <v>5484194</v>
      </c>
      <c r="I5" s="32" t="s">
        <v>39</v>
      </c>
      <c r="J5" s="32" t="s">
        <v>40</v>
      </c>
    </row>
    <row r="6" spans="1:10" ht="30.75" customHeight="1" outlineLevel="1" x14ac:dyDescent="0.25">
      <c r="B6" s="31">
        <v>45880</v>
      </c>
      <c r="C6" s="32" t="s">
        <v>369</v>
      </c>
      <c r="D6" s="32" t="s">
        <v>37</v>
      </c>
      <c r="E6" s="32" t="s">
        <v>370</v>
      </c>
      <c r="F6" s="33">
        <v>751565</v>
      </c>
      <c r="G6" s="33">
        <v>60125</v>
      </c>
      <c r="H6" s="33">
        <f t="shared" si="0"/>
        <v>811690</v>
      </c>
      <c r="I6" s="32" t="s">
        <v>101</v>
      </c>
      <c r="J6" s="32" t="s">
        <v>102</v>
      </c>
    </row>
    <row r="7" spans="1:10" ht="30.75" customHeight="1" outlineLevel="1" x14ac:dyDescent="0.25">
      <c r="B7" s="31">
        <v>45880</v>
      </c>
      <c r="C7" s="32" t="s">
        <v>371</v>
      </c>
      <c r="D7" s="32" t="s">
        <v>37</v>
      </c>
      <c r="E7" s="32" t="s">
        <v>372</v>
      </c>
      <c r="F7" s="33">
        <v>841851</v>
      </c>
      <c r="G7" s="33">
        <v>67348</v>
      </c>
      <c r="H7" s="33">
        <f t="shared" si="0"/>
        <v>909199</v>
      </c>
      <c r="I7" s="32" t="s">
        <v>101</v>
      </c>
      <c r="J7" s="32" t="s">
        <v>102</v>
      </c>
    </row>
    <row r="8" spans="1:10" ht="30.75" customHeight="1" outlineLevel="1" x14ac:dyDescent="0.25">
      <c r="B8" s="31">
        <v>45880</v>
      </c>
      <c r="C8" s="32" t="s">
        <v>373</v>
      </c>
      <c r="D8" s="32" t="s">
        <v>37</v>
      </c>
      <c r="E8" s="32" t="s">
        <v>374</v>
      </c>
      <c r="F8" s="33">
        <v>1092592</v>
      </c>
      <c r="G8" s="33">
        <v>87407</v>
      </c>
      <c r="H8" s="33">
        <f t="shared" si="0"/>
        <v>1179999</v>
      </c>
      <c r="I8" s="32" t="s">
        <v>101</v>
      </c>
      <c r="J8" s="32" t="s">
        <v>102</v>
      </c>
    </row>
    <row r="9" spans="1:10" ht="30.75" customHeight="1" outlineLevel="1" x14ac:dyDescent="0.25">
      <c r="B9" s="31">
        <v>45880</v>
      </c>
      <c r="C9" s="32" t="s">
        <v>375</v>
      </c>
      <c r="D9" s="32" t="s">
        <v>37</v>
      </c>
      <c r="E9" s="32" t="s">
        <v>376</v>
      </c>
      <c r="F9" s="33">
        <v>688628</v>
      </c>
      <c r="G9" s="33">
        <v>55090</v>
      </c>
      <c r="H9" s="33">
        <f t="shared" si="0"/>
        <v>743718</v>
      </c>
      <c r="I9" s="32" t="s">
        <v>101</v>
      </c>
      <c r="J9" s="32" t="s">
        <v>102</v>
      </c>
    </row>
    <row r="10" spans="1:10" ht="30.75" customHeight="1" outlineLevel="1" x14ac:dyDescent="0.25">
      <c r="B10" s="31">
        <v>45880</v>
      </c>
      <c r="C10" s="32" t="s">
        <v>377</v>
      </c>
      <c r="D10" s="32" t="s">
        <v>37</v>
      </c>
      <c r="E10" s="32" t="s">
        <v>378</v>
      </c>
      <c r="F10" s="33">
        <v>670521</v>
      </c>
      <c r="G10" s="33">
        <v>53642</v>
      </c>
      <c r="H10" s="33">
        <f t="shared" si="0"/>
        <v>724163</v>
      </c>
      <c r="I10" s="32" t="s">
        <v>101</v>
      </c>
      <c r="J10" s="32" t="s">
        <v>102</v>
      </c>
    </row>
    <row r="11" spans="1:10" ht="30.75" customHeight="1" outlineLevel="1" x14ac:dyDescent="0.25">
      <c r="B11" s="31">
        <v>45880</v>
      </c>
      <c r="C11" s="32" t="s">
        <v>379</v>
      </c>
      <c r="D11" s="32" t="s">
        <v>37</v>
      </c>
      <c r="E11" s="32" t="s">
        <v>380</v>
      </c>
      <c r="F11" s="33">
        <v>674805</v>
      </c>
      <c r="G11" s="33">
        <v>53984</v>
      </c>
      <c r="H11" s="33">
        <f t="shared" si="0"/>
        <v>728789</v>
      </c>
      <c r="I11" s="32" t="s">
        <v>101</v>
      </c>
      <c r="J11" s="32" t="s">
        <v>102</v>
      </c>
    </row>
    <row r="12" spans="1:10" ht="30.75" customHeight="1" outlineLevel="1" x14ac:dyDescent="0.25">
      <c r="B12" s="31">
        <v>45880</v>
      </c>
      <c r="C12" s="32" t="s">
        <v>381</v>
      </c>
      <c r="D12" s="32" t="s">
        <v>37</v>
      </c>
      <c r="E12" s="32" t="s">
        <v>382</v>
      </c>
      <c r="F12" s="33">
        <v>674762</v>
      </c>
      <c r="G12" s="33">
        <v>53981</v>
      </c>
      <c r="H12" s="33">
        <f t="shared" si="0"/>
        <v>728743</v>
      </c>
      <c r="I12" s="32" t="s">
        <v>101</v>
      </c>
      <c r="J12" s="32" t="s">
        <v>102</v>
      </c>
    </row>
    <row r="13" spans="1:10" ht="30.75" customHeight="1" outlineLevel="1" x14ac:dyDescent="0.25">
      <c r="B13" s="31">
        <v>45883</v>
      </c>
      <c r="C13" s="32" t="s">
        <v>384</v>
      </c>
      <c r="D13" s="32" t="s">
        <v>37</v>
      </c>
      <c r="E13" s="32" t="s">
        <v>385</v>
      </c>
      <c r="F13" s="33">
        <v>13180750</v>
      </c>
      <c r="G13" s="33">
        <v>1054460</v>
      </c>
      <c r="H13" s="33">
        <f t="shared" si="0"/>
        <v>14235210</v>
      </c>
      <c r="I13" s="32" t="s">
        <v>39</v>
      </c>
      <c r="J13" s="32" t="s">
        <v>40</v>
      </c>
    </row>
    <row r="14" spans="1:10" ht="30.75" customHeight="1" outlineLevel="1" x14ac:dyDescent="0.25">
      <c r="B14" s="31">
        <v>45883</v>
      </c>
      <c r="C14" s="32" t="s">
        <v>386</v>
      </c>
      <c r="D14" s="32" t="s">
        <v>37</v>
      </c>
      <c r="E14" s="32" t="s">
        <v>387</v>
      </c>
      <c r="F14" s="33">
        <v>6339242</v>
      </c>
      <c r="G14" s="33">
        <v>507139</v>
      </c>
      <c r="H14" s="33">
        <f t="shared" si="0"/>
        <v>6846381</v>
      </c>
      <c r="I14" s="32" t="s">
        <v>39</v>
      </c>
      <c r="J14" s="32" t="s">
        <v>40</v>
      </c>
    </row>
    <row r="15" spans="1:10" ht="30.75" customHeight="1" outlineLevel="1" x14ac:dyDescent="0.25">
      <c r="B15" s="31">
        <v>45888</v>
      </c>
      <c r="C15" s="32" t="s">
        <v>388</v>
      </c>
      <c r="D15" s="32" t="s">
        <v>37</v>
      </c>
      <c r="E15" s="32" t="s">
        <v>389</v>
      </c>
      <c r="F15" s="33">
        <v>13723506</v>
      </c>
      <c r="G15" s="33">
        <v>1097880</v>
      </c>
      <c r="H15" s="33">
        <f t="shared" si="0"/>
        <v>14821386</v>
      </c>
      <c r="I15" s="32" t="s">
        <v>39</v>
      </c>
      <c r="J15" s="32" t="s">
        <v>40</v>
      </c>
    </row>
    <row r="16" spans="1:10" ht="30.75" customHeight="1" outlineLevel="1" x14ac:dyDescent="0.25">
      <c r="B16" s="31">
        <v>45889</v>
      </c>
      <c r="C16" s="32" t="s">
        <v>390</v>
      </c>
      <c r="D16" s="32" t="s">
        <v>37</v>
      </c>
      <c r="E16" s="32" t="s">
        <v>391</v>
      </c>
      <c r="F16" s="33">
        <v>1226928</v>
      </c>
      <c r="G16" s="33">
        <v>98154</v>
      </c>
      <c r="H16" s="33">
        <f t="shared" si="0"/>
        <v>1325082</v>
      </c>
      <c r="I16" s="32" t="s">
        <v>101</v>
      </c>
      <c r="J16" s="32" t="s">
        <v>102</v>
      </c>
    </row>
    <row r="17" spans="2:10" ht="30.75" customHeight="1" outlineLevel="1" x14ac:dyDescent="0.25">
      <c r="B17" s="31">
        <v>45889</v>
      </c>
      <c r="C17" s="32" t="s">
        <v>392</v>
      </c>
      <c r="D17" s="32" t="s">
        <v>37</v>
      </c>
      <c r="E17" s="32" t="s">
        <v>393</v>
      </c>
      <c r="F17" s="33">
        <v>710938</v>
      </c>
      <c r="G17" s="33">
        <v>56875</v>
      </c>
      <c r="H17" s="33">
        <f t="shared" si="0"/>
        <v>767813</v>
      </c>
      <c r="I17" s="32" t="s">
        <v>101</v>
      </c>
      <c r="J17" s="32" t="s">
        <v>102</v>
      </c>
    </row>
    <row r="18" spans="2:10" ht="30.75" customHeight="1" outlineLevel="1" x14ac:dyDescent="0.25">
      <c r="B18" s="31">
        <v>45889</v>
      </c>
      <c r="C18" s="32" t="s">
        <v>394</v>
      </c>
      <c r="D18" s="32" t="s">
        <v>37</v>
      </c>
      <c r="E18" s="32" t="s">
        <v>395</v>
      </c>
      <c r="F18" s="33">
        <v>834016</v>
      </c>
      <c r="G18" s="33">
        <v>66721</v>
      </c>
      <c r="H18" s="33">
        <f t="shared" si="0"/>
        <v>900737</v>
      </c>
      <c r="I18" s="32" t="s">
        <v>101</v>
      </c>
      <c r="J18" s="32" t="s">
        <v>102</v>
      </c>
    </row>
    <row r="19" spans="2:10" ht="30.75" customHeight="1" outlineLevel="1" x14ac:dyDescent="0.25">
      <c r="B19" s="31">
        <v>45889</v>
      </c>
      <c r="C19" s="32" t="s">
        <v>396</v>
      </c>
      <c r="D19" s="32" t="s">
        <v>37</v>
      </c>
      <c r="E19" s="32" t="s">
        <v>397</v>
      </c>
      <c r="F19" s="33">
        <v>1102458</v>
      </c>
      <c r="G19" s="33">
        <v>88197</v>
      </c>
      <c r="H19" s="33">
        <f t="shared" si="0"/>
        <v>1190655</v>
      </c>
      <c r="I19" s="32" t="s">
        <v>101</v>
      </c>
      <c r="J19" s="32" t="s">
        <v>102</v>
      </c>
    </row>
    <row r="20" spans="2:10" ht="30.75" customHeight="1" outlineLevel="1" x14ac:dyDescent="0.25">
      <c r="B20" s="31">
        <v>45889</v>
      </c>
      <c r="C20" s="32" t="s">
        <v>398</v>
      </c>
      <c r="D20" s="32" t="s">
        <v>37</v>
      </c>
      <c r="E20" s="32" t="s">
        <v>399</v>
      </c>
      <c r="F20" s="33">
        <v>689850</v>
      </c>
      <c r="G20" s="33">
        <v>55188</v>
      </c>
      <c r="H20" s="33">
        <f t="shared" si="0"/>
        <v>745038</v>
      </c>
      <c r="I20" s="32" t="s">
        <v>101</v>
      </c>
      <c r="J20" s="32" t="s">
        <v>102</v>
      </c>
    </row>
    <row r="21" spans="2:10" ht="30.75" customHeight="1" outlineLevel="1" x14ac:dyDescent="0.25">
      <c r="B21" s="31">
        <v>45889</v>
      </c>
      <c r="C21" s="32" t="s">
        <v>400</v>
      </c>
      <c r="D21" s="32" t="s">
        <v>37</v>
      </c>
      <c r="E21" s="32" t="s">
        <v>401</v>
      </c>
      <c r="F21" s="33">
        <v>869650</v>
      </c>
      <c r="G21" s="33">
        <v>69572</v>
      </c>
      <c r="H21" s="33">
        <f t="shared" si="0"/>
        <v>939222</v>
      </c>
      <c r="I21" s="32" t="s">
        <v>101</v>
      </c>
      <c r="J21" s="32" t="s">
        <v>102</v>
      </c>
    </row>
    <row r="22" spans="2:10" ht="30.75" customHeight="1" outlineLevel="1" x14ac:dyDescent="0.25">
      <c r="B22" s="31">
        <v>45889</v>
      </c>
      <c r="C22" s="32" t="s">
        <v>402</v>
      </c>
      <c r="D22" s="32" t="s">
        <v>37</v>
      </c>
      <c r="E22" s="32" t="s">
        <v>403</v>
      </c>
      <c r="F22" s="33">
        <v>688801</v>
      </c>
      <c r="G22" s="33">
        <v>55104</v>
      </c>
      <c r="H22" s="33">
        <f t="shared" si="0"/>
        <v>743905</v>
      </c>
      <c r="I22" s="32" t="s">
        <v>101</v>
      </c>
      <c r="J22" s="32" t="s">
        <v>102</v>
      </c>
    </row>
    <row r="23" spans="2:10" ht="30.75" customHeight="1" outlineLevel="1" x14ac:dyDescent="0.25">
      <c r="B23" s="31">
        <v>45889</v>
      </c>
      <c r="C23" s="32" t="s">
        <v>404</v>
      </c>
      <c r="D23" s="32" t="s">
        <v>37</v>
      </c>
      <c r="E23" s="32" t="s">
        <v>405</v>
      </c>
      <c r="F23" s="33">
        <v>601663</v>
      </c>
      <c r="G23" s="33">
        <v>48133</v>
      </c>
      <c r="H23" s="33">
        <f t="shared" si="0"/>
        <v>649796</v>
      </c>
      <c r="I23" s="32" t="s">
        <v>101</v>
      </c>
      <c r="J23" s="32" t="s">
        <v>102</v>
      </c>
    </row>
    <row r="24" spans="2:10" ht="30.75" customHeight="1" outlineLevel="1" x14ac:dyDescent="0.25">
      <c r="B24" s="31">
        <v>45889</v>
      </c>
      <c r="C24" s="32" t="s">
        <v>406</v>
      </c>
      <c r="D24" s="32" t="s">
        <v>37</v>
      </c>
      <c r="E24" s="32" t="s">
        <v>407</v>
      </c>
      <c r="F24" s="33">
        <v>713982</v>
      </c>
      <c r="G24" s="33">
        <v>57119</v>
      </c>
      <c r="H24" s="33">
        <f t="shared" si="0"/>
        <v>771101</v>
      </c>
      <c r="I24" s="32" t="s">
        <v>101</v>
      </c>
      <c r="J24" s="32" t="s">
        <v>102</v>
      </c>
    </row>
    <row r="25" spans="2:10" ht="30.75" customHeight="1" outlineLevel="1" x14ac:dyDescent="0.25">
      <c r="B25" s="31">
        <v>45889</v>
      </c>
      <c r="C25" s="32" t="s">
        <v>408</v>
      </c>
      <c r="D25" s="32" t="s">
        <v>37</v>
      </c>
      <c r="E25" s="32" t="s">
        <v>409</v>
      </c>
      <c r="F25" s="33">
        <v>668191</v>
      </c>
      <c r="G25" s="33">
        <v>53455</v>
      </c>
      <c r="H25" s="33">
        <f t="shared" si="0"/>
        <v>721646</v>
      </c>
      <c r="I25" s="32" t="s">
        <v>101</v>
      </c>
      <c r="J25" s="32" t="s">
        <v>102</v>
      </c>
    </row>
    <row r="26" spans="2:10" ht="30.75" customHeight="1" outlineLevel="1" x14ac:dyDescent="0.25">
      <c r="B26" s="31">
        <v>45889</v>
      </c>
      <c r="C26" s="32" t="s">
        <v>410</v>
      </c>
      <c r="D26" s="32" t="s">
        <v>37</v>
      </c>
      <c r="E26" s="32" t="s">
        <v>411</v>
      </c>
      <c r="F26" s="33">
        <v>706996</v>
      </c>
      <c r="G26" s="33">
        <v>56560</v>
      </c>
      <c r="H26" s="33">
        <f t="shared" si="0"/>
        <v>763556</v>
      </c>
      <c r="I26" s="32" t="s">
        <v>101</v>
      </c>
      <c r="J26" s="32" t="s">
        <v>102</v>
      </c>
    </row>
    <row r="27" spans="2:10" ht="30.75" customHeight="1" outlineLevel="1" x14ac:dyDescent="0.25">
      <c r="B27" s="31">
        <v>45889</v>
      </c>
      <c r="C27" s="32" t="s">
        <v>412</v>
      </c>
      <c r="D27" s="32" t="s">
        <v>37</v>
      </c>
      <c r="E27" s="32" t="s">
        <v>413</v>
      </c>
      <c r="F27" s="33">
        <v>712727</v>
      </c>
      <c r="G27" s="33">
        <v>57018</v>
      </c>
      <c r="H27" s="33">
        <f t="shared" si="0"/>
        <v>769745</v>
      </c>
      <c r="I27" s="32" t="s">
        <v>101</v>
      </c>
      <c r="J27" s="32" t="s">
        <v>102</v>
      </c>
    </row>
    <row r="28" spans="2:10" ht="30.75" customHeight="1" outlineLevel="1" x14ac:dyDescent="0.25">
      <c r="B28" s="31">
        <v>45889</v>
      </c>
      <c r="C28" s="32" t="s">
        <v>414</v>
      </c>
      <c r="D28" s="32" t="s">
        <v>37</v>
      </c>
      <c r="E28" s="32" t="s">
        <v>415</v>
      </c>
      <c r="F28" s="33">
        <v>757942</v>
      </c>
      <c r="G28" s="33">
        <v>60635</v>
      </c>
      <c r="H28" s="33">
        <f t="shared" si="0"/>
        <v>818577</v>
      </c>
      <c r="I28" s="32" t="s">
        <v>101</v>
      </c>
      <c r="J28" s="32" t="s">
        <v>102</v>
      </c>
    </row>
    <row r="29" spans="2:10" ht="30.75" customHeight="1" outlineLevel="1" x14ac:dyDescent="0.25">
      <c r="B29" s="31">
        <v>45891</v>
      </c>
      <c r="C29" s="32" t="s">
        <v>416</v>
      </c>
      <c r="D29" s="32" t="s">
        <v>37</v>
      </c>
      <c r="E29" s="32" t="s">
        <v>417</v>
      </c>
      <c r="F29" s="33">
        <v>8272926</v>
      </c>
      <c r="G29" s="33">
        <v>661834</v>
      </c>
      <c r="H29" s="33">
        <f t="shared" si="0"/>
        <v>8934760</v>
      </c>
      <c r="I29" s="32" t="s">
        <v>39</v>
      </c>
      <c r="J29" s="32" t="s">
        <v>40</v>
      </c>
    </row>
    <row r="30" spans="2:10" ht="30.75" customHeight="1" outlineLevel="1" x14ac:dyDescent="0.25">
      <c r="B30" s="31">
        <v>45894</v>
      </c>
      <c r="C30" s="32" t="s">
        <v>418</v>
      </c>
      <c r="D30" s="32" t="s">
        <v>37</v>
      </c>
      <c r="E30" s="32" t="s">
        <v>419</v>
      </c>
      <c r="F30" s="33">
        <v>951740</v>
      </c>
      <c r="G30" s="33">
        <v>76139</v>
      </c>
      <c r="H30" s="33">
        <f t="shared" si="0"/>
        <v>1027879</v>
      </c>
      <c r="I30" s="32" t="s">
        <v>101</v>
      </c>
      <c r="J30" s="32" t="s">
        <v>102</v>
      </c>
    </row>
    <row r="31" spans="2:10" ht="30.75" customHeight="1" outlineLevel="1" x14ac:dyDescent="0.25">
      <c r="B31" s="31">
        <v>45894</v>
      </c>
      <c r="C31" s="32" t="s">
        <v>420</v>
      </c>
      <c r="D31" s="32" t="s">
        <v>37</v>
      </c>
      <c r="E31" s="32" t="s">
        <v>421</v>
      </c>
      <c r="F31" s="33">
        <v>618134</v>
      </c>
      <c r="G31" s="33">
        <v>49451</v>
      </c>
      <c r="H31" s="33">
        <f t="shared" si="0"/>
        <v>667585</v>
      </c>
      <c r="I31" s="32" t="s">
        <v>101</v>
      </c>
      <c r="J31" s="32" t="s">
        <v>102</v>
      </c>
    </row>
    <row r="32" spans="2:10" ht="30.75" customHeight="1" outlineLevel="1" x14ac:dyDescent="0.25">
      <c r="B32" s="31">
        <v>45894</v>
      </c>
      <c r="C32" s="32" t="s">
        <v>422</v>
      </c>
      <c r="D32" s="32" t="s">
        <v>37</v>
      </c>
      <c r="E32" s="32" t="s">
        <v>423</v>
      </c>
      <c r="F32" s="33">
        <v>990735</v>
      </c>
      <c r="G32" s="33">
        <v>79259</v>
      </c>
      <c r="H32" s="33">
        <f t="shared" si="0"/>
        <v>1069994</v>
      </c>
      <c r="I32" s="32" t="s">
        <v>101</v>
      </c>
      <c r="J32" s="32" t="s">
        <v>102</v>
      </c>
    </row>
    <row r="33" spans="2:10" ht="30.75" customHeight="1" outlineLevel="1" x14ac:dyDescent="0.25">
      <c r="B33" s="31">
        <v>45894</v>
      </c>
      <c r="C33" s="32" t="s">
        <v>424</v>
      </c>
      <c r="D33" s="32" t="s">
        <v>37</v>
      </c>
      <c r="E33" s="32" t="s">
        <v>425</v>
      </c>
      <c r="F33" s="33">
        <v>553415</v>
      </c>
      <c r="G33" s="33">
        <v>44273</v>
      </c>
      <c r="H33" s="33">
        <f t="shared" si="0"/>
        <v>597688</v>
      </c>
      <c r="I33" s="32" t="s">
        <v>101</v>
      </c>
      <c r="J33" s="32" t="s">
        <v>102</v>
      </c>
    </row>
    <row r="34" spans="2:10" ht="30.75" customHeight="1" outlineLevel="1" x14ac:dyDescent="0.25">
      <c r="B34" s="31">
        <v>45894</v>
      </c>
      <c r="C34" s="32" t="s">
        <v>426</v>
      </c>
      <c r="D34" s="32" t="s">
        <v>37</v>
      </c>
      <c r="E34" s="32" t="s">
        <v>427</v>
      </c>
      <c r="F34" s="33">
        <v>14261678</v>
      </c>
      <c r="G34" s="33">
        <v>1140934</v>
      </c>
      <c r="H34" s="33">
        <f t="shared" si="0"/>
        <v>15402612</v>
      </c>
      <c r="I34" s="32" t="s">
        <v>39</v>
      </c>
      <c r="J34" s="32" t="s">
        <v>40</v>
      </c>
    </row>
    <row r="35" spans="2:10" ht="30.75" customHeight="1" outlineLevel="1" x14ac:dyDescent="0.25">
      <c r="B35" s="31">
        <v>45897</v>
      </c>
      <c r="C35" s="32" t="s">
        <v>428</v>
      </c>
      <c r="D35" s="32" t="s">
        <v>37</v>
      </c>
      <c r="E35" s="32" t="s">
        <v>429</v>
      </c>
      <c r="F35" s="33">
        <v>7730226</v>
      </c>
      <c r="G35" s="33">
        <v>618418</v>
      </c>
      <c r="H35" s="33">
        <f t="shared" si="0"/>
        <v>8348644</v>
      </c>
      <c r="I35" s="32" t="s">
        <v>39</v>
      </c>
      <c r="J35" s="32" t="s">
        <v>40</v>
      </c>
    </row>
    <row r="36" spans="2:10" ht="30.75" customHeight="1" outlineLevel="1" x14ac:dyDescent="0.25">
      <c r="B36" s="31">
        <v>45898</v>
      </c>
      <c r="C36" s="32" t="s">
        <v>430</v>
      </c>
      <c r="D36" s="32" t="s">
        <v>73</v>
      </c>
      <c r="E36" s="32" t="s">
        <v>74</v>
      </c>
      <c r="F36" s="33">
        <v>-233349</v>
      </c>
      <c r="G36" s="33">
        <v>-18668</v>
      </c>
      <c r="H36" s="33">
        <f t="shared" si="0"/>
        <v>-252017</v>
      </c>
      <c r="I36" s="32" t="s">
        <v>39</v>
      </c>
      <c r="J36" s="32" t="s">
        <v>40</v>
      </c>
    </row>
    <row r="37" spans="2:10" ht="30.75" customHeight="1" outlineLevel="1" x14ac:dyDescent="0.25">
      <c r="B37" s="31">
        <v>45898</v>
      </c>
      <c r="C37" s="32" t="s">
        <v>431</v>
      </c>
      <c r="D37" s="32" t="s">
        <v>73</v>
      </c>
      <c r="E37" s="32" t="s">
        <v>74</v>
      </c>
      <c r="F37" s="33">
        <v>-139931</v>
      </c>
      <c r="G37" s="33">
        <v>-11194</v>
      </c>
      <c r="H37" s="33">
        <f t="shared" si="0"/>
        <v>-151125</v>
      </c>
      <c r="I37" s="32" t="s">
        <v>39</v>
      </c>
      <c r="J37" s="32" t="s">
        <v>40</v>
      </c>
    </row>
    <row r="38" spans="2:10" ht="30.75" customHeight="1" outlineLevel="1" x14ac:dyDescent="0.25">
      <c r="B38" s="31">
        <v>45883</v>
      </c>
      <c r="C38" s="32" t="s">
        <v>383</v>
      </c>
      <c r="D38" s="32" t="s">
        <v>77</v>
      </c>
      <c r="E38" s="32" t="s">
        <v>74</v>
      </c>
      <c r="F38" s="33">
        <v>-1141985</v>
      </c>
      <c r="G38" s="33">
        <v>-91358</v>
      </c>
      <c r="H38" s="33">
        <f>F38+G38</f>
        <v>-1233343</v>
      </c>
      <c r="I38" s="32" t="s">
        <v>39</v>
      </c>
      <c r="J38" s="32" t="s">
        <v>40</v>
      </c>
    </row>
    <row r="39" spans="2:10" outlineLevel="1" x14ac:dyDescent="0.25">
      <c r="B39" s="54"/>
      <c r="C39" s="55"/>
      <c r="D39" s="55"/>
      <c r="E39" s="55"/>
      <c r="F39" s="56"/>
      <c r="G39" s="56"/>
      <c r="H39" s="56"/>
      <c r="I39" s="55"/>
      <c r="J39" s="55"/>
    </row>
    <row r="40" spans="2:10" outlineLevel="1" x14ac:dyDescent="0.25">
      <c r="B40" s="54"/>
      <c r="C40" s="55"/>
      <c r="D40" s="55"/>
      <c r="E40" s="55"/>
      <c r="F40" s="56"/>
      <c r="G40" s="56"/>
      <c r="H40" s="56"/>
      <c r="I40" s="55"/>
      <c r="J40" s="55"/>
    </row>
    <row r="41" spans="2:10" ht="18.75" customHeight="1" x14ac:dyDescent="0.25">
      <c r="E41" s="66" t="s">
        <v>225</v>
      </c>
      <c r="F41" s="35">
        <f>SUM(F4:F35)</f>
        <v>100481672</v>
      </c>
      <c r="G41" s="35">
        <f t="shared" ref="G41:H41" si="1">SUM(G4:G35)</f>
        <v>8038532</v>
      </c>
      <c r="H41" s="35">
        <f t="shared" si="1"/>
        <v>108520204</v>
      </c>
      <c r="I41" s="67"/>
    </row>
    <row r="42" spans="2:10" ht="18.75" customHeight="1" x14ac:dyDescent="0.25">
      <c r="E42" s="66" t="s">
        <v>286</v>
      </c>
      <c r="F42" s="35">
        <f>SUM(F36:F38)</f>
        <v>-1515265</v>
      </c>
      <c r="G42" s="35">
        <f t="shared" ref="G42:H42" si="2">SUM(G36:G38)</f>
        <v>-121220</v>
      </c>
      <c r="H42" s="35">
        <f t="shared" si="2"/>
        <v>-1636485</v>
      </c>
      <c r="I42" s="67"/>
    </row>
  </sheetData>
  <autoFilter ref="B3:J38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"/>
  <sheetViews>
    <sheetView topLeftCell="A34" zoomScaleNormal="100" workbookViewId="0">
      <selection activeCell="F38" sqref="F38:G38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49" customWidth="1"/>
    <col min="6" max="6" width="16.5703125" style="36" customWidth="1"/>
    <col min="7" max="7" width="15.7109375" style="36" customWidth="1"/>
    <col min="8" max="8" width="18.140625" customWidth="1"/>
    <col min="9" max="9" width="50" customWidth="1"/>
    <col min="10" max="10" width="21.42578125" customWidth="1"/>
  </cols>
  <sheetData>
    <row r="1" spans="1:10" ht="27" customHeight="1" x14ac:dyDescent="0.3">
      <c r="A1" s="82" t="s">
        <v>87</v>
      </c>
      <c r="B1" s="82"/>
      <c r="C1" s="82"/>
      <c r="D1" s="82"/>
      <c r="E1" s="82"/>
      <c r="F1" s="82"/>
      <c r="G1" s="82"/>
      <c r="H1" s="82"/>
      <c r="I1" s="82"/>
    </row>
    <row r="2" spans="1:10" ht="20.25" customHeight="1" x14ac:dyDescent="0.25">
      <c r="A2" s="83" t="s">
        <v>292</v>
      </c>
      <c r="B2" s="83"/>
      <c r="C2" s="83"/>
      <c r="D2" s="83"/>
      <c r="E2" s="83"/>
      <c r="F2" s="83"/>
      <c r="G2" s="83"/>
      <c r="H2" s="83"/>
      <c r="I2" s="83"/>
    </row>
    <row r="3" spans="1:10" ht="33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33" customHeight="1" outlineLevel="1" x14ac:dyDescent="0.25">
      <c r="B4" s="31">
        <v>45850</v>
      </c>
      <c r="C4" s="32" t="s">
        <v>293</v>
      </c>
      <c r="D4" s="32" t="s">
        <v>37</v>
      </c>
      <c r="E4" s="32" t="s">
        <v>294</v>
      </c>
      <c r="F4" s="33">
        <v>255936</v>
      </c>
      <c r="G4" s="33">
        <v>20475</v>
      </c>
      <c r="H4" s="33">
        <f>F4+G4</f>
        <v>276411</v>
      </c>
      <c r="I4" s="32" t="s">
        <v>101</v>
      </c>
      <c r="J4" s="32" t="s">
        <v>102</v>
      </c>
    </row>
    <row r="5" spans="1:10" ht="33" customHeight="1" outlineLevel="1" x14ac:dyDescent="0.25">
      <c r="B5" s="31">
        <v>45850</v>
      </c>
      <c r="C5" s="32" t="s">
        <v>295</v>
      </c>
      <c r="D5" s="32" t="s">
        <v>37</v>
      </c>
      <c r="E5" s="32" t="s">
        <v>296</v>
      </c>
      <c r="F5" s="33">
        <v>341248</v>
      </c>
      <c r="G5" s="33">
        <v>27300</v>
      </c>
      <c r="H5" s="33">
        <f t="shared" ref="H5:H38" si="0">F5+G5</f>
        <v>368548</v>
      </c>
      <c r="I5" s="32" t="s">
        <v>101</v>
      </c>
      <c r="J5" s="32" t="s">
        <v>102</v>
      </c>
    </row>
    <row r="6" spans="1:10" ht="33" customHeight="1" outlineLevel="1" x14ac:dyDescent="0.25">
      <c r="B6" s="31">
        <v>45850</v>
      </c>
      <c r="C6" s="32" t="s">
        <v>297</v>
      </c>
      <c r="D6" s="32" t="s">
        <v>37</v>
      </c>
      <c r="E6" s="32" t="s">
        <v>298</v>
      </c>
      <c r="F6" s="33">
        <v>577406</v>
      </c>
      <c r="G6" s="33">
        <v>46192</v>
      </c>
      <c r="H6" s="33">
        <f t="shared" si="0"/>
        <v>623598</v>
      </c>
      <c r="I6" s="32" t="s">
        <v>101</v>
      </c>
      <c r="J6" s="32" t="s">
        <v>102</v>
      </c>
    </row>
    <row r="7" spans="1:10" ht="33" customHeight="1" outlineLevel="1" x14ac:dyDescent="0.25">
      <c r="B7" s="31">
        <v>45850</v>
      </c>
      <c r="C7" s="32" t="s">
        <v>299</v>
      </c>
      <c r="D7" s="32" t="s">
        <v>37</v>
      </c>
      <c r="E7" s="32" t="s">
        <v>300</v>
      </c>
      <c r="F7" s="33">
        <v>1210304</v>
      </c>
      <c r="G7" s="33">
        <v>96824</v>
      </c>
      <c r="H7" s="33">
        <f t="shared" si="0"/>
        <v>1307128</v>
      </c>
      <c r="I7" s="32" t="s">
        <v>101</v>
      </c>
      <c r="J7" s="32" t="s">
        <v>102</v>
      </c>
    </row>
    <row r="8" spans="1:10" ht="33" customHeight="1" outlineLevel="1" x14ac:dyDescent="0.25">
      <c r="B8" s="31">
        <v>45850</v>
      </c>
      <c r="C8" s="32" t="s">
        <v>301</v>
      </c>
      <c r="D8" s="32" t="s">
        <v>37</v>
      </c>
      <c r="E8" s="32" t="s">
        <v>302</v>
      </c>
      <c r="F8" s="33">
        <v>1298868</v>
      </c>
      <c r="G8" s="33">
        <v>103909</v>
      </c>
      <c r="H8" s="33">
        <f t="shared" si="0"/>
        <v>1402777</v>
      </c>
      <c r="I8" s="32" t="s">
        <v>101</v>
      </c>
      <c r="J8" s="32" t="s">
        <v>102</v>
      </c>
    </row>
    <row r="9" spans="1:10" ht="33" customHeight="1" outlineLevel="1" x14ac:dyDescent="0.25">
      <c r="B9" s="31">
        <v>45850</v>
      </c>
      <c r="C9" s="32" t="s">
        <v>303</v>
      </c>
      <c r="D9" s="32" t="s">
        <v>37</v>
      </c>
      <c r="E9" s="32" t="s">
        <v>304</v>
      </c>
      <c r="F9" s="33">
        <v>6203263</v>
      </c>
      <c r="G9" s="33">
        <v>496261</v>
      </c>
      <c r="H9" s="33">
        <f t="shared" si="0"/>
        <v>6699524</v>
      </c>
      <c r="I9" s="32" t="s">
        <v>39</v>
      </c>
      <c r="J9" s="32" t="s">
        <v>40</v>
      </c>
    </row>
    <row r="10" spans="1:10" ht="33" customHeight="1" outlineLevel="1" x14ac:dyDescent="0.25">
      <c r="B10" s="31">
        <v>45850</v>
      </c>
      <c r="C10" s="32" t="s">
        <v>305</v>
      </c>
      <c r="D10" s="32" t="s">
        <v>37</v>
      </c>
      <c r="E10" s="32" t="s">
        <v>306</v>
      </c>
      <c r="F10" s="33">
        <v>11063481</v>
      </c>
      <c r="G10" s="33">
        <v>885078</v>
      </c>
      <c r="H10" s="33">
        <f t="shared" si="0"/>
        <v>11948559</v>
      </c>
      <c r="I10" s="32" t="s">
        <v>39</v>
      </c>
      <c r="J10" s="32" t="s">
        <v>40</v>
      </c>
    </row>
    <row r="11" spans="1:10" ht="33" customHeight="1" outlineLevel="1" x14ac:dyDescent="0.25">
      <c r="B11" s="31">
        <v>45850</v>
      </c>
      <c r="C11" s="32" t="s">
        <v>307</v>
      </c>
      <c r="D11" s="32" t="s">
        <v>37</v>
      </c>
      <c r="E11" s="32" t="s">
        <v>308</v>
      </c>
      <c r="F11" s="33">
        <v>5529206</v>
      </c>
      <c r="G11" s="33">
        <v>442336</v>
      </c>
      <c r="H11" s="33">
        <f t="shared" si="0"/>
        <v>5971542</v>
      </c>
      <c r="I11" s="32" t="s">
        <v>39</v>
      </c>
      <c r="J11" s="32" t="s">
        <v>40</v>
      </c>
    </row>
    <row r="12" spans="1:10" ht="33" customHeight="1" outlineLevel="1" x14ac:dyDescent="0.25">
      <c r="B12" s="31">
        <v>45855</v>
      </c>
      <c r="C12" s="32" t="s">
        <v>309</v>
      </c>
      <c r="D12" s="32" t="s">
        <v>37</v>
      </c>
      <c r="E12" s="32" t="s">
        <v>310</v>
      </c>
      <c r="F12" s="33">
        <v>11921861</v>
      </c>
      <c r="G12" s="33">
        <v>953749</v>
      </c>
      <c r="H12" s="33">
        <f t="shared" si="0"/>
        <v>12875610</v>
      </c>
      <c r="I12" s="32" t="s">
        <v>39</v>
      </c>
      <c r="J12" s="32" t="s">
        <v>40</v>
      </c>
    </row>
    <row r="13" spans="1:10" ht="33" customHeight="1" outlineLevel="1" x14ac:dyDescent="0.25">
      <c r="B13" s="31">
        <v>45856</v>
      </c>
      <c r="C13" s="32" t="s">
        <v>311</v>
      </c>
      <c r="D13" s="32" t="s">
        <v>37</v>
      </c>
      <c r="E13" s="32" t="s">
        <v>312</v>
      </c>
      <c r="F13" s="33">
        <v>659257</v>
      </c>
      <c r="G13" s="33">
        <v>52741</v>
      </c>
      <c r="H13" s="33">
        <f t="shared" si="0"/>
        <v>711998</v>
      </c>
      <c r="I13" s="32" t="s">
        <v>101</v>
      </c>
      <c r="J13" s="32" t="s">
        <v>102</v>
      </c>
    </row>
    <row r="14" spans="1:10" ht="33" customHeight="1" outlineLevel="1" x14ac:dyDescent="0.25">
      <c r="B14" s="31">
        <v>45856</v>
      </c>
      <c r="C14" s="32" t="s">
        <v>313</v>
      </c>
      <c r="D14" s="32" t="s">
        <v>37</v>
      </c>
      <c r="E14" s="32" t="s">
        <v>314</v>
      </c>
      <c r="F14" s="33">
        <v>341248</v>
      </c>
      <c r="G14" s="33">
        <v>27300</v>
      </c>
      <c r="H14" s="33">
        <f t="shared" si="0"/>
        <v>368548</v>
      </c>
      <c r="I14" s="32" t="s">
        <v>101</v>
      </c>
      <c r="J14" s="32" t="s">
        <v>102</v>
      </c>
    </row>
    <row r="15" spans="1:10" ht="33" customHeight="1" outlineLevel="1" x14ac:dyDescent="0.25">
      <c r="B15" s="31">
        <v>45857</v>
      </c>
      <c r="C15" s="32" t="s">
        <v>315</v>
      </c>
      <c r="D15" s="32" t="s">
        <v>37</v>
      </c>
      <c r="E15" s="32" t="s">
        <v>316</v>
      </c>
      <c r="F15" s="33">
        <v>9229772</v>
      </c>
      <c r="G15" s="33">
        <v>738382</v>
      </c>
      <c r="H15" s="33">
        <f t="shared" si="0"/>
        <v>9968154</v>
      </c>
      <c r="I15" s="32" t="s">
        <v>39</v>
      </c>
      <c r="J15" s="32" t="s">
        <v>40</v>
      </c>
    </row>
    <row r="16" spans="1:10" ht="33" customHeight="1" outlineLevel="1" x14ac:dyDescent="0.25">
      <c r="B16" s="31">
        <v>45861</v>
      </c>
      <c r="C16" s="32" t="s">
        <v>317</v>
      </c>
      <c r="D16" s="32" t="s">
        <v>37</v>
      </c>
      <c r="E16" s="32" t="s">
        <v>318</v>
      </c>
      <c r="F16" s="33">
        <v>15607588</v>
      </c>
      <c r="G16" s="33">
        <v>1248607</v>
      </c>
      <c r="H16" s="33">
        <f t="shared" si="0"/>
        <v>16856195</v>
      </c>
      <c r="I16" s="32" t="s">
        <v>39</v>
      </c>
      <c r="J16" s="32" t="s">
        <v>40</v>
      </c>
    </row>
    <row r="17" spans="2:10" ht="33" customHeight="1" outlineLevel="1" x14ac:dyDescent="0.25">
      <c r="B17" s="31">
        <v>45863</v>
      </c>
      <c r="C17" s="32" t="s">
        <v>319</v>
      </c>
      <c r="D17" s="32" t="s">
        <v>37</v>
      </c>
      <c r="E17" s="32" t="s">
        <v>320</v>
      </c>
      <c r="F17" s="33">
        <v>654723</v>
      </c>
      <c r="G17" s="33">
        <v>52378</v>
      </c>
      <c r="H17" s="33">
        <f t="shared" si="0"/>
        <v>707101</v>
      </c>
      <c r="I17" s="32" t="s">
        <v>101</v>
      </c>
      <c r="J17" s="32" t="s">
        <v>102</v>
      </c>
    </row>
    <row r="18" spans="2:10" ht="33" customHeight="1" outlineLevel="1" x14ac:dyDescent="0.25">
      <c r="B18" s="31">
        <v>45863</v>
      </c>
      <c r="C18" s="32" t="s">
        <v>321</v>
      </c>
      <c r="D18" s="32" t="s">
        <v>37</v>
      </c>
      <c r="E18" s="32" t="s">
        <v>322</v>
      </c>
      <c r="F18" s="33">
        <v>341248</v>
      </c>
      <c r="G18" s="33">
        <v>27300</v>
      </c>
      <c r="H18" s="33">
        <f t="shared" si="0"/>
        <v>368548</v>
      </c>
      <c r="I18" s="32" t="s">
        <v>101</v>
      </c>
      <c r="J18" s="32" t="s">
        <v>102</v>
      </c>
    </row>
    <row r="19" spans="2:10" ht="33" customHeight="1" outlineLevel="1" x14ac:dyDescent="0.25">
      <c r="B19" s="31">
        <v>45863</v>
      </c>
      <c r="C19" s="32" t="s">
        <v>323</v>
      </c>
      <c r="D19" s="32" t="s">
        <v>37</v>
      </c>
      <c r="E19" s="32" t="s">
        <v>324</v>
      </c>
      <c r="F19" s="33">
        <v>341248</v>
      </c>
      <c r="G19" s="33">
        <v>27300</v>
      </c>
      <c r="H19" s="33">
        <f t="shared" si="0"/>
        <v>368548</v>
      </c>
      <c r="I19" s="32" t="s">
        <v>101</v>
      </c>
      <c r="J19" s="32" t="s">
        <v>102</v>
      </c>
    </row>
    <row r="20" spans="2:10" ht="33" customHeight="1" outlineLevel="1" x14ac:dyDescent="0.25">
      <c r="B20" s="31">
        <v>45863</v>
      </c>
      <c r="C20" s="32" t="s">
        <v>325</v>
      </c>
      <c r="D20" s="32" t="s">
        <v>37</v>
      </c>
      <c r="E20" s="32" t="s">
        <v>326</v>
      </c>
      <c r="F20" s="33">
        <v>473987</v>
      </c>
      <c r="G20" s="33">
        <v>37919</v>
      </c>
      <c r="H20" s="33">
        <f t="shared" si="0"/>
        <v>511906</v>
      </c>
      <c r="I20" s="32" t="s">
        <v>101</v>
      </c>
      <c r="J20" s="32" t="s">
        <v>102</v>
      </c>
    </row>
    <row r="21" spans="2:10" ht="33" customHeight="1" outlineLevel="1" x14ac:dyDescent="0.25">
      <c r="B21" s="31">
        <v>45863</v>
      </c>
      <c r="C21" s="32" t="s">
        <v>327</v>
      </c>
      <c r="D21" s="32" t="s">
        <v>37</v>
      </c>
      <c r="E21" s="32" t="s">
        <v>328</v>
      </c>
      <c r="F21" s="33">
        <v>471006</v>
      </c>
      <c r="G21" s="33">
        <v>37680</v>
      </c>
      <c r="H21" s="33">
        <f t="shared" si="0"/>
        <v>508686</v>
      </c>
      <c r="I21" s="32" t="s">
        <v>101</v>
      </c>
      <c r="J21" s="32" t="s">
        <v>102</v>
      </c>
    </row>
    <row r="22" spans="2:10" ht="33" customHeight="1" outlineLevel="1" x14ac:dyDescent="0.25">
      <c r="B22" s="31">
        <v>45863</v>
      </c>
      <c r="C22" s="32" t="s">
        <v>329</v>
      </c>
      <c r="D22" s="32" t="s">
        <v>37</v>
      </c>
      <c r="E22" s="32" t="s">
        <v>330</v>
      </c>
      <c r="F22" s="33">
        <v>659689</v>
      </c>
      <c r="G22" s="33">
        <v>52775</v>
      </c>
      <c r="H22" s="33">
        <f t="shared" si="0"/>
        <v>712464</v>
      </c>
      <c r="I22" s="32" t="s">
        <v>101</v>
      </c>
      <c r="J22" s="32" t="s">
        <v>102</v>
      </c>
    </row>
    <row r="23" spans="2:10" ht="33" customHeight="1" outlineLevel="1" x14ac:dyDescent="0.25">
      <c r="B23" s="31">
        <v>45863</v>
      </c>
      <c r="C23" s="32" t="s">
        <v>331</v>
      </c>
      <c r="D23" s="32" t="s">
        <v>37</v>
      </c>
      <c r="E23" s="32" t="s">
        <v>332</v>
      </c>
      <c r="F23" s="33">
        <v>804357</v>
      </c>
      <c r="G23" s="33">
        <v>64349</v>
      </c>
      <c r="H23" s="33">
        <f t="shared" si="0"/>
        <v>868706</v>
      </c>
      <c r="I23" s="32" t="s">
        <v>101</v>
      </c>
      <c r="J23" s="32" t="s">
        <v>102</v>
      </c>
    </row>
    <row r="24" spans="2:10" ht="33" customHeight="1" outlineLevel="1" x14ac:dyDescent="0.25">
      <c r="B24" s="31">
        <v>45863</v>
      </c>
      <c r="C24" s="32" t="s">
        <v>333</v>
      </c>
      <c r="D24" s="32" t="s">
        <v>37</v>
      </c>
      <c r="E24" s="32" t="s">
        <v>334</v>
      </c>
      <c r="F24" s="33">
        <v>617868</v>
      </c>
      <c r="G24" s="33">
        <v>49429</v>
      </c>
      <c r="H24" s="33">
        <f t="shared" si="0"/>
        <v>667297</v>
      </c>
      <c r="I24" s="32" t="s">
        <v>101</v>
      </c>
      <c r="J24" s="32" t="s">
        <v>102</v>
      </c>
    </row>
    <row r="25" spans="2:10" ht="33" customHeight="1" outlineLevel="1" x14ac:dyDescent="0.25">
      <c r="B25" s="31">
        <v>45863</v>
      </c>
      <c r="C25" s="32" t="s">
        <v>335</v>
      </c>
      <c r="D25" s="32" t="s">
        <v>37</v>
      </c>
      <c r="E25" s="32" t="s">
        <v>336</v>
      </c>
      <c r="F25" s="33">
        <v>8295479</v>
      </c>
      <c r="G25" s="33">
        <v>663638</v>
      </c>
      <c r="H25" s="33">
        <f t="shared" si="0"/>
        <v>8959117</v>
      </c>
      <c r="I25" s="32" t="s">
        <v>39</v>
      </c>
      <c r="J25" s="32" t="s">
        <v>40</v>
      </c>
    </row>
    <row r="26" spans="2:10" ht="33" customHeight="1" outlineLevel="1" x14ac:dyDescent="0.25">
      <c r="B26" s="31">
        <v>45867</v>
      </c>
      <c r="C26" s="32" t="s">
        <v>337</v>
      </c>
      <c r="D26" s="32" t="s">
        <v>37</v>
      </c>
      <c r="E26" s="32" t="s">
        <v>338</v>
      </c>
      <c r="F26" s="33">
        <v>617868</v>
      </c>
      <c r="G26" s="33">
        <v>49429</v>
      </c>
      <c r="H26" s="33">
        <f t="shared" si="0"/>
        <v>667297</v>
      </c>
      <c r="I26" s="32" t="s">
        <v>101</v>
      </c>
      <c r="J26" s="32" t="s">
        <v>102</v>
      </c>
    </row>
    <row r="27" spans="2:10" ht="33" customHeight="1" outlineLevel="1" x14ac:dyDescent="0.25">
      <c r="B27" s="31">
        <v>45867</v>
      </c>
      <c r="C27" s="32" t="s">
        <v>339</v>
      </c>
      <c r="D27" s="32" t="s">
        <v>37</v>
      </c>
      <c r="E27" s="32" t="s">
        <v>340</v>
      </c>
      <c r="F27" s="33">
        <v>719045</v>
      </c>
      <c r="G27" s="33">
        <v>57524</v>
      </c>
      <c r="H27" s="33">
        <f t="shared" si="0"/>
        <v>776569</v>
      </c>
      <c r="I27" s="32" t="s">
        <v>101</v>
      </c>
      <c r="J27" s="32" t="s">
        <v>102</v>
      </c>
    </row>
    <row r="28" spans="2:10" ht="33" customHeight="1" outlineLevel="1" x14ac:dyDescent="0.25">
      <c r="B28" s="31">
        <v>45867</v>
      </c>
      <c r="C28" s="32" t="s">
        <v>341</v>
      </c>
      <c r="D28" s="32" t="s">
        <v>37</v>
      </c>
      <c r="E28" s="32" t="s">
        <v>342</v>
      </c>
      <c r="F28" s="33">
        <v>426560</v>
      </c>
      <c r="G28" s="33">
        <v>34125</v>
      </c>
      <c r="H28" s="33">
        <f t="shared" si="0"/>
        <v>460685</v>
      </c>
      <c r="I28" s="32" t="s">
        <v>101</v>
      </c>
      <c r="J28" s="32" t="s">
        <v>102</v>
      </c>
    </row>
    <row r="29" spans="2:10" ht="33" customHeight="1" outlineLevel="1" x14ac:dyDescent="0.25">
      <c r="B29" s="31">
        <v>45867</v>
      </c>
      <c r="C29" s="32" t="s">
        <v>343</v>
      </c>
      <c r="D29" s="32" t="s">
        <v>37</v>
      </c>
      <c r="E29" s="32" t="s">
        <v>344</v>
      </c>
      <c r="F29" s="33">
        <v>429950</v>
      </c>
      <c r="G29" s="33">
        <v>34396</v>
      </c>
      <c r="H29" s="33">
        <f t="shared" si="0"/>
        <v>464346</v>
      </c>
      <c r="I29" s="32" t="s">
        <v>101</v>
      </c>
      <c r="J29" s="32" t="s">
        <v>102</v>
      </c>
    </row>
    <row r="30" spans="2:10" ht="33" customHeight="1" outlineLevel="1" x14ac:dyDescent="0.25">
      <c r="B30" s="31">
        <v>45867</v>
      </c>
      <c r="C30" s="32" t="s">
        <v>345</v>
      </c>
      <c r="D30" s="32" t="s">
        <v>37</v>
      </c>
      <c r="E30" s="32" t="s">
        <v>346</v>
      </c>
      <c r="F30" s="33">
        <v>15067799</v>
      </c>
      <c r="G30" s="33">
        <v>1205424</v>
      </c>
      <c r="H30" s="33">
        <f t="shared" si="0"/>
        <v>16273223</v>
      </c>
      <c r="I30" s="32" t="s">
        <v>39</v>
      </c>
      <c r="J30" s="32" t="s">
        <v>40</v>
      </c>
    </row>
    <row r="31" spans="2:10" ht="33" customHeight="1" outlineLevel="1" x14ac:dyDescent="0.25">
      <c r="B31" s="31">
        <v>45869</v>
      </c>
      <c r="C31" s="32" t="s">
        <v>347</v>
      </c>
      <c r="D31" s="32" t="s">
        <v>37</v>
      </c>
      <c r="E31" s="32" t="s">
        <v>348</v>
      </c>
      <c r="F31" s="33">
        <v>6678910</v>
      </c>
      <c r="G31" s="33">
        <v>534313</v>
      </c>
      <c r="H31" s="33">
        <f t="shared" si="0"/>
        <v>7213223</v>
      </c>
      <c r="I31" s="32" t="s">
        <v>39</v>
      </c>
      <c r="J31" s="32" t="s">
        <v>40</v>
      </c>
    </row>
    <row r="32" spans="2:10" ht="33" customHeight="1" outlineLevel="1" x14ac:dyDescent="0.25">
      <c r="B32" s="31">
        <v>45869</v>
      </c>
      <c r="C32" s="32" t="s">
        <v>349</v>
      </c>
      <c r="D32" s="32" t="s">
        <v>37</v>
      </c>
      <c r="E32" s="32" t="s">
        <v>350</v>
      </c>
      <c r="F32" s="33">
        <v>363964</v>
      </c>
      <c r="G32" s="33">
        <v>29117</v>
      </c>
      <c r="H32" s="33">
        <f t="shared" si="0"/>
        <v>393081</v>
      </c>
      <c r="I32" s="32" t="s">
        <v>101</v>
      </c>
      <c r="J32" s="32" t="s">
        <v>102</v>
      </c>
    </row>
    <row r="33" spans="2:10" ht="33" customHeight="1" outlineLevel="1" x14ac:dyDescent="0.25">
      <c r="B33" s="31">
        <v>45869</v>
      </c>
      <c r="C33" s="32" t="s">
        <v>351</v>
      </c>
      <c r="D33" s="32" t="s">
        <v>37</v>
      </c>
      <c r="E33" s="32" t="s">
        <v>352</v>
      </c>
      <c r="F33" s="33">
        <v>375492</v>
      </c>
      <c r="G33" s="33">
        <v>30039</v>
      </c>
      <c r="H33" s="33">
        <f t="shared" si="0"/>
        <v>405531</v>
      </c>
      <c r="I33" s="32" t="s">
        <v>101</v>
      </c>
      <c r="J33" s="32" t="s">
        <v>102</v>
      </c>
    </row>
    <row r="34" spans="2:10" ht="33" customHeight="1" outlineLevel="1" x14ac:dyDescent="0.25">
      <c r="B34" s="31">
        <v>45869</v>
      </c>
      <c r="C34" s="32" t="s">
        <v>353</v>
      </c>
      <c r="D34" s="32" t="s">
        <v>37</v>
      </c>
      <c r="E34" s="32" t="s">
        <v>354</v>
      </c>
      <c r="F34" s="33">
        <v>804211</v>
      </c>
      <c r="G34" s="33">
        <v>64337</v>
      </c>
      <c r="H34" s="33">
        <f t="shared" si="0"/>
        <v>868548</v>
      </c>
      <c r="I34" s="32" t="s">
        <v>101</v>
      </c>
      <c r="J34" s="32" t="s">
        <v>102</v>
      </c>
    </row>
    <row r="35" spans="2:10" ht="33" customHeight="1" outlineLevel="1" x14ac:dyDescent="0.25">
      <c r="B35" s="31">
        <v>45869</v>
      </c>
      <c r="C35" s="32" t="s">
        <v>355</v>
      </c>
      <c r="D35" s="32" t="s">
        <v>37</v>
      </c>
      <c r="E35" s="32" t="s">
        <v>356</v>
      </c>
      <c r="F35" s="33">
        <v>1172855</v>
      </c>
      <c r="G35" s="33">
        <v>93828</v>
      </c>
      <c r="H35" s="33">
        <f t="shared" si="0"/>
        <v>1266683</v>
      </c>
      <c r="I35" s="32" t="s">
        <v>101</v>
      </c>
      <c r="J35" s="32" t="s">
        <v>102</v>
      </c>
    </row>
    <row r="36" spans="2:10" ht="33" customHeight="1" outlineLevel="1" x14ac:dyDescent="0.25">
      <c r="B36" s="31">
        <v>45869</v>
      </c>
      <c r="C36" s="32" t="s">
        <v>357</v>
      </c>
      <c r="D36" s="32" t="s">
        <v>37</v>
      </c>
      <c r="E36" s="32" t="s">
        <v>358</v>
      </c>
      <c r="F36" s="33">
        <v>429950</v>
      </c>
      <c r="G36" s="33">
        <v>34396</v>
      </c>
      <c r="H36" s="33">
        <f t="shared" si="0"/>
        <v>464346</v>
      </c>
      <c r="I36" s="32" t="s">
        <v>101</v>
      </c>
      <c r="J36" s="32" t="s">
        <v>102</v>
      </c>
    </row>
    <row r="37" spans="2:10" ht="33" customHeight="1" outlineLevel="1" x14ac:dyDescent="0.25">
      <c r="B37" s="31">
        <v>45869</v>
      </c>
      <c r="C37" s="32" t="s">
        <v>359</v>
      </c>
      <c r="D37" s="32" t="s">
        <v>37</v>
      </c>
      <c r="E37" s="32" t="s">
        <v>360</v>
      </c>
      <c r="F37" s="33">
        <v>500848</v>
      </c>
      <c r="G37" s="33">
        <v>40068</v>
      </c>
      <c r="H37" s="33">
        <f t="shared" si="0"/>
        <v>540916</v>
      </c>
      <c r="I37" s="32" t="s">
        <v>101</v>
      </c>
      <c r="J37" s="32" t="s">
        <v>102</v>
      </c>
    </row>
    <row r="38" spans="2:10" ht="20.25" customHeight="1" outlineLevel="1" x14ac:dyDescent="0.25">
      <c r="B38" s="54" t="s">
        <v>363</v>
      </c>
      <c r="C38" s="65" t="s">
        <v>362</v>
      </c>
      <c r="D38" s="55" t="s">
        <v>73</v>
      </c>
      <c r="E38" s="55" t="s">
        <v>82</v>
      </c>
      <c r="F38" s="56">
        <v>-2574074</v>
      </c>
      <c r="G38" s="56">
        <v>-205926</v>
      </c>
      <c r="H38" s="56">
        <f t="shared" si="0"/>
        <v>-2780000</v>
      </c>
      <c r="I38" s="55"/>
      <c r="J38" s="55"/>
    </row>
    <row r="39" spans="2:10" ht="18.75" x14ac:dyDescent="0.3">
      <c r="F39" s="63">
        <f>SUM(F4:F37)</f>
        <v>104486495</v>
      </c>
      <c r="G39" s="63">
        <f t="shared" ref="G39:H39" si="1">SUM(G4:G37)</f>
        <v>8358918</v>
      </c>
      <c r="H39" s="63">
        <f t="shared" si="1"/>
        <v>112845413</v>
      </c>
    </row>
  </sheetData>
  <autoFilter ref="B3:J39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36"/>
  <sheetViews>
    <sheetView topLeftCell="A8" zoomScaleNormal="100" workbookViewId="0">
      <selection activeCell="F32" sqref="F32:G33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27.85546875" customWidth="1"/>
    <col min="6" max="6" width="17.140625" style="36" customWidth="1"/>
    <col min="7" max="7" width="15.7109375" style="36" customWidth="1"/>
    <col min="8" max="8" width="12.5703125" customWidth="1"/>
    <col min="9" max="9" width="50" customWidth="1"/>
    <col min="10" max="10" width="21.42578125" customWidth="1"/>
  </cols>
  <sheetData>
    <row r="1" spans="1:10" ht="18.75" x14ac:dyDescent="0.3">
      <c r="A1" s="82" t="s">
        <v>87</v>
      </c>
      <c r="B1" s="82"/>
      <c r="C1" s="82"/>
      <c r="D1" s="82"/>
      <c r="E1" s="82"/>
      <c r="F1" s="82"/>
      <c r="G1" s="82"/>
      <c r="H1" s="82"/>
      <c r="I1" s="82"/>
    </row>
    <row r="2" spans="1:10" x14ac:dyDescent="0.25">
      <c r="A2" s="83" t="s">
        <v>228</v>
      </c>
      <c r="B2" s="83"/>
      <c r="C2" s="83"/>
      <c r="D2" s="83"/>
      <c r="E2" s="83"/>
      <c r="F2" s="83"/>
      <c r="G2" s="83"/>
      <c r="H2" s="83"/>
      <c r="I2" s="83"/>
    </row>
    <row r="3" spans="1:10" ht="24.75" customHeight="1" collapsed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5.5" hidden="1" customHeight="1" outlineLevel="1" x14ac:dyDescent="0.25">
      <c r="B4" s="31">
        <v>45812</v>
      </c>
      <c r="C4" s="32" t="s">
        <v>229</v>
      </c>
      <c r="D4" s="32" t="s">
        <v>37</v>
      </c>
      <c r="E4" s="32" t="s">
        <v>230</v>
      </c>
      <c r="F4" s="33">
        <v>196392</v>
      </c>
      <c r="G4" s="33">
        <v>15711</v>
      </c>
      <c r="H4" s="33">
        <f>F4+G4</f>
        <v>212103</v>
      </c>
      <c r="I4" s="32" t="s">
        <v>101</v>
      </c>
      <c r="J4" s="32" t="s">
        <v>102</v>
      </c>
    </row>
    <row r="5" spans="1:10" ht="25.5" hidden="1" customHeight="1" outlineLevel="1" x14ac:dyDescent="0.25">
      <c r="B5" s="31">
        <v>45812</v>
      </c>
      <c r="C5" s="32" t="s">
        <v>231</v>
      </c>
      <c r="D5" s="32" t="s">
        <v>37</v>
      </c>
      <c r="E5" s="32" t="s">
        <v>232</v>
      </c>
      <c r="F5" s="33">
        <v>196392</v>
      </c>
      <c r="G5" s="33">
        <v>15711</v>
      </c>
      <c r="H5" s="33">
        <f t="shared" ref="H5:H31" si="0">F5+G5</f>
        <v>212103</v>
      </c>
      <c r="I5" s="32" t="s">
        <v>101</v>
      </c>
      <c r="J5" s="32" t="s">
        <v>102</v>
      </c>
    </row>
    <row r="6" spans="1:10" ht="25.5" hidden="1" customHeight="1" outlineLevel="1" x14ac:dyDescent="0.25">
      <c r="B6" s="31">
        <v>45812</v>
      </c>
      <c r="C6" s="32" t="s">
        <v>233</v>
      </c>
      <c r="D6" s="32" t="s">
        <v>37</v>
      </c>
      <c r="E6" s="32" t="s">
        <v>234</v>
      </c>
      <c r="F6" s="33">
        <v>501830</v>
      </c>
      <c r="G6" s="33">
        <v>40146</v>
      </c>
      <c r="H6" s="33">
        <f t="shared" si="0"/>
        <v>541976</v>
      </c>
      <c r="I6" s="32" t="s">
        <v>101</v>
      </c>
      <c r="J6" s="32" t="s">
        <v>102</v>
      </c>
    </row>
    <row r="7" spans="1:10" ht="25.5" hidden="1" customHeight="1" outlineLevel="1" x14ac:dyDescent="0.25">
      <c r="B7" s="31">
        <v>45812</v>
      </c>
      <c r="C7" s="32" t="s">
        <v>235</v>
      </c>
      <c r="D7" s="32" t="s">
        <v>37</v>
      </c>
      <c r="E7" s="32" t="s">
        <v>236</v>
      </c>
      <c r="F7" s="33">
        <v>736470</v>
      </c>
      <c r="G7" s="33">
        <v>58918</v>
      </c>
      <c r="H7" s="33">
        <f t="shared" si="0"/>
        <v>795388</v>
      </c>
      <c r="I7" s="32" t="s">
        <v>101</v>
      </c>
      <c r="J7" s="32" t="s">
        <v>102</v>
      </c>
    </row>
    <row r="8" spans="1:10" ht="25.5" customHeight="1" outlineLevel="1" x14ac:dyDescent="0.25">
      <c r="B8" s="31">
        <v>45814</v>
      </c>
      <c r="C8" s="32" t="s">
        <v>237</v>
      </c>
      <c r="D8" s="32" t="s">
        <v>37</v>
      </c>
      <c r="E8" s="32" t="s">
        <v>238</v>
      </c>
      <c r="F8" s="33">
        <v>5276075</v>
      </c>
      <c r="G8" s="33">
        <v>422086</v>
      </c>
      <c r="H8" s="33">
        <f t="shared" si="0"/>
        <v>5698161</v>
      </c>
      <c r="I8" s="32" t="s">
        <v>39</v>
      </c>
      <c r="J8" s="32" t="s">
        <v>40</v>
      </c>
    </row>
    <row r="9" spans="1:10" ht="25.5" hidden="1" customHeight="1" outlineLevel="1" x14ac:dyDescent="0.25">
      <c r="B9" s="31">
        <v>45815</v>
      </c>
      <c r="C9" s="32" t="s">
        <v>239</v>
      </c>
      <c r="D9" s="32" t="s">
        <v>37</v>
      </c>
      <c r="E9" s="32" t="s">
        <v>240</v>
      </c>
      <c r="F9" s="33">
        <v>767387</v>
      </c>
      <c r="G9" s="33">
        <v>61391</v>
      </c>
      <c r="H9" s="33">
        <f t="shared" si="0"/>
        <v>828778</v>
      </c>
      <c r="I9" s="32" t="s">
        <v>101</v>
      </c>
      <c r="J9" s="32" t="s">
        <v>102</v>
      </c>
    </row>
    <row r="10" spans="1:10" ht="25.5" hidden="1" customHeight="1" outlineLevel="1" x14ac:dyDescent="0.25">
      <c r="B10" s="31">
        <v>45815</v>
      </c>
      <c r="C10" s="32" t="s">
        <v>241</v>
      </c>
      <c r="D10" s="32" t="s">
        <v>37</v>
      </c>
      <c r="E10" s="32" t="s">
        <v>242</v>
      </c>
      <c r="F10" s="33">
        <v>858652</v>
      </c>
      <c r="G10" s="33">
        <v>68692</v>
      </c>
      <c r="H10" s="33">
        <f t="shared" si="0"/>
        <v>927344</v>
      </c>
      <c r="I10" s="32" t="s">
        <v>101</v>
      </c>
      <c r="J10" s="32" t="s">
        <v>102</v>
      </c>
    </row>
    <row r="11" spans="1:10" ht="25.5" customHeight="1" outlineLevel="1" x14ac:dyDescent="0.25">
      <c r="B11" s="31">
        <v>45819</v>
      </c>
      <c r="C11" s="32" t="s">
        <v>243</v>
      </c>
      <c r="D11" s="32" t="s">
        <v>37</v>
      </c>
      <c r="E11" s="32" t="s">
        <v>244</v>
      </c>
      <c r="F11" s="33">
        <v>12015399</v>
      </c>
      <c r="G11" s="33">
        <v>961232</v>
      </c>
      <c r="H11" s="33">
        <f t="shared" si="0"/>
        <v>12976631</v>
      </c>
      <c r="I11" s="32" t="s">
        <v>39</v>
      </c>
      <c r="J11" s="32" t="s">
        <v>40</v>
      </c>
    </row>
    <row r="12" spans="1:10" ht="25.5" customHeight="1" outlineLevel="1" x14ac:dyDescent="0.25">
      <c r="B12" s="31">
        <v>45821</v>
      </c>
      <c r="C12" s="32" t="s">
        <v>245</v>
      </c>
      <c r="D12" s="32" t="s">
        <v>37</v>
      </c>
      <c r="E12" s="32" t="s">
        <v>246</v>
      </c>
      <c r="F12" s="33">
        <v>5111479</v>
      </c>
      <c r="G12" s="33">
        <v>408918</v>
      </c>
      <c r="H12" s="33">
        <f t="shared" si="0"/>
        <v>5520397</v>
      </c>
      <c r="I12" s="32" t="s">
        <v>39</v>
      </c>
      <c r="J12" s="32" t="s">
        <v>40</v>
      </c>
    </row>
    <row r="13" spans="1:10" ht="25.5" customHeight="1" outlineLevel="1" x14ac:dyDescent="0.25">
      <c r="B13" s="31">
        <v>45824</v>
      </c>
      <c r="C13" s="32" t="s">
        <v>247</v>
      </c>
      <c r="D13" s="32" t="s">
        <v>37</v>
      </c>
      <c r="E13" s="32" t="s">
        <v>248</v>
      </c>
      <c r="F13" s="33">
        <v>6980087</v>
      </c>
      <c r="G13" s="33">
        <v>558407</v>
      </c>
      <c r="H13" s="33">
        <f t="shared" si="0"/>
        <v>7538494</v>
      </c>
      <c r="I13" s="32" t="s">
        <v>39</v>
      </c>
      <c r="J13" s="32" t="s">
        <v>40</v>
      </c>
    </row>
    <row r="14" spans="1:10" ht="25.5" customHeight="1" outlineLevel="1" x14ac:dyDescent="0.25">
      <c r="B14" s="31">
        <v>45826</v>
      </c>
      <c r="C14" s="32" t="s">
        <v>249</v>
      </c>
      <c r="D14" s="32" t="s">
        <v>73</v>
      </c>
      <c r="E14" s="32" t="s">
        <v>74</v>
      </c>
      <c r="F14" s="33">
        <v>-9200</v>
      </c>
      <c r="G14" s="33">
        <v>-736</v>
      </c>
      <c r="H14" s="33">
        <f t="shared" si="0"/>
        <v>-9936</v>
      </c>
      <c r="I14" s="32" t="s">
        <v>39</v>
      </c>
      <c r="J14" s="32" t="s">
        <v>40</v>
      </c>
    </row>
    <row r="15" spans="1:10" ht="25.5" customHeight="1" outlineLevel="1" x14ac:dyDescent="0.25">
      <c r="B15" s="31">
        <v>45826</v>
      </c>
      <c r="C15" s="32" t="s">
        <v>250</v>
      </c>
      <c r="D15" s="32" t="s">
        <v>73</v>
      </c>
      <c r="E15" s="32" t="s">
        <v>74</v>
      </c>
      <c r="F15" s="33">
        <v>-24549</v>
      </c>
      <c r="G15" s="33">
        <v>-1964</v>
      </c>
      <c r="H15" s="33">
        <f t="shared" si="0"/>
        <v>-26513</v>
      </c>
      <c r="I15" s="32" t="s">
        <v>39</v>
      </c>
      <c r="J15" s="32" t="s">
        <v>40</v>
      </c>
    </row>
    <row r="16" spans="1:10" ht="25.5" customHeight="1" outlineLevel="1" x14ac:dyDescent="0.25">
      <c r="B16" s="31">
        <v>45826</v>
      </c>
      <c r="C16" s="32" t="s">
        <v>251</v>
      </c>
      <c r="D16" s="32" t="s">
        <v>73</v>
      </c>
      <c r="E16" s="32" t="s">
        <v>74</v>
      </c>
      <c r="F16" s="33">
        <v>-464662</v>
      </c>
      <c r="G16" s="33">
        <v>-37173</v>
      </c>
      <c r="H16" s="33">
        <f t="shared" si="0"/>
        <v>-501835</v>
      </c>
      <c r="I16" s="32" t="s">
        <v>39</v>
      </c>
      <c r="J16" s="32" t="s">
        <v>40</v>
      </c>
    </row>
    <row r="17" spans="2:10" ht="25.5" customHeight="1" outlineLevel="1" x14ac:dyDescent="0.25">
      <c r="B17" s="31">
        <v>45827</v>
      </c>
      <c r="C17" s="32" t="s">
        <v>252</v>
      </c>
      <c r="D17" s="32" t="s">
        <v>37</v>
      </c>
      <c r="E17" s="32" t="s">
        <v>253</v>
      </c>
      <c r="F17" s="33">
        <v>7700183</v>
      </c>
      <c r="G17" s="33">
        <v>616015</v>
      </c>
      <c r="H17" s="33">
        <f t="shared" si="0"/>
        <v>8316198</v>
      </c>
      <c r="I17" s="32" t="s">
        <v>39</v>
      </c>
      <c r="J17" s="32" t="s">
        <v>40</v>
      </c>
    </row>
    <row r="18" spans="2:10" ht="25.5" hidden="1" customHeight="1" outlineLevel="1" x14ac:dyDescent="0.25">
      <c r="B18" s="31">
        <v>45828</v>
      </c>
      <c r="C18" s="32" t="s">
        <v>254</v>
      </c>
      <c r="D18" s="32" t="s">
        <v>37</v>
      </c>
      <c r="E18" s="32" t="s">
        <v>255</v>
      </c>
      <c r="F18" s="33">
        <v>715829</v>
      </c>
      <c r="G18" s="33">
        <v>57266</v>
      </c>
      <c r="H18" s="33">
        <f t="shared" si="0"/>
        <v>773095</v>
      </c>
      <c r="I18" s="32" t="s">
        <v>101</v>
      </c>
      <c r="J18" s="32" t="s">
        <v>102</v>
      </c>
    </row>
    <row r="19" spans="2:10" ht="25.5" hidden="1" customHeight="1" outlineLevel="1" x14ac:dyDescent="0.25">
      <c r="B19" s="31">
        <v>45828</v>
      </c>
      <c r="C19" s="32" t="s">
        <v>256</v>
      </c>
      <c r="D19" s="32" t="s">
        <v>37</v>
      </c>
      <c r="E19" s="32" t="s">
        <v>257</v>
      </c>
      <c r="F19" s="33">
        <v>733953</v>
      </c>
      <c r="G19" s="33">
        <v>58716</v>
      </c>
      <c r="H19" s="33">
        <f t="shared" si="0"/>
        <v>792669</v>
      </c>
      <c r="I19" s="32" t="s">
        <v>101</v>
      </c>
      <c r="J19" s="32" t="s">
        <v>102</v>
      </c>
    </row>
    <row r="20" spans="2:10" ht="25.5" hidden="1" customHeight="1" outlineLevel="1" x14ac:dyDescent="0.25">
      <c r="B20" s="31">
        <v>45828</v>
      </c>
      <c r="C20" s="32" t="s">
        <v>258</v>
      </c>
      <c r="D20" s="32" t="s">
        <v>37</v>
      </c>
      <c r="E20" s="32" t="s">
        <v>259</v>
      </c>
      <c r="F20" s="33">
        <v>706080</v>
      </c>
      <c r="G20" s="33">
        <v>56486</v>
      </c>
      <c r="H20" s="33">
        <f t="shared" si="0"/>
        <v>762566</v>
      </c>
      <c r="I20" s="32" t="s">
        <v>101</v>
      </c>
      <c r="J20" s="32" t="s">
        <v>102</v>
      </c>
    </row>
    <row r="21" spans="2:10" ht="25.5" hidden="1" customHeight="1" outlineLevel="1" x14ac:dyDescent="0.25">
      <c r="B21" s="31">
        <v>45828</v>
      </c>
      <c r="C21" s="32" t="s">
        <v>260</v>
      </c>
      <c r="D21" s="32" t="s">
        <v>37</v>
      </c>
      <c r="E21" s="32" t="s">
        <v>261</v>
      </c>
      <c r="F21" s="33">
        <v>501830</v>
      </c>
      <c r="G21" s="33">
        <v>40146</v>
      </c>
      <c r="H21" s="33">
        <f t="shared" si="0"/>
        <v>541976</v>
      </c>
      <c r="I21" s="32" t="s">
        <v>101</v>
      </c>
      <c r="J21" s="32" t="s">
        <v>102</v>
      </c>
    </row>
    <row r="22" spans="2:10" ht="25.5" hidden="1" customHeight="1" outlineLevel="1" x14ac:dyDescent="0.25">
      <c r="B22" s="31">
        <v>45828</v>
      </c>
      <c r="C22" s="32" t="s">
        <v>262</v>
      </c>
      <c r="D22" s="32" t="s">
        <v>37</v>
      </c>
      <c r="E22" s="32" t="s">
        <v>263</v>
      </c>
      <c r="F22" s="33">
        <v>501830</v>
      </c>
      <c r="G22" s="33">
        <v>40146</v>
      </c>
      <c r="H22" s="33">
        <f t="shared" si="0"/>
        <v>541976</v>
      </c>
      <c r="I22" s="32" t="s">
        <v>101</v>
      </c>
      <c r="J22" s="32" t="s">
        <v>102</v>
      </c>
    </row>
    <row r="23" spans="2:10" ht="25.5" customHeight="1" outlineLevel="1" x14ac:dyDescent="0.25">
      <c r="B23" s="31">
        <v>45831</v>
      </c>
      <c r="C23" s="32" t="s">
        <v>264</v>
      </c>
      <c r="D23" s="32" t="s">
        <v>37</v>
      </c>
      <c r="E23" s="32" t="s">
        <v>265</v>
      </c>
      <c r="F23" s="33">
        <v>13514627</v>
      </c>
      <c r="G23" s="33">
        <v>1081170</v>
      </c>
      <c r="H23" s="33">
        <f t="shared" si="0"/>
        <v>14595797</v>
      </c>
      <c r="I23" s="32" t="s">
        <v>39</v>
      </c>
      <c r="J23" s="32" t="s">
        <v>40</v>
      </c>
    </row>
    <row r="24" spans="2:10" ht="25.5" customHeight="1" outlineLevel="1" x14ac:dyDescent="0.25">
      <c r="B24" s="31">
        <v>45834</v>
      </c>
      <c r="C24" s="32" t="s">
        <v>266</v>
      </c>
      <c r="D24" s="32" t="s">
        <v>37</v>
      </c>
      <c r="E24" s="32" t="s">
        <v>267</v>
      </c>
      <c r="F24" s="33">
        <v>6338348</v>
      </c>
      <c r="G24" s="33">
        <v>507068</v>
      </c>
      <c r="H24" s="33">
        <f t="shared" si="0"/>
        <v>6845416</v>
      </c>
      <c r="I24" s="32" t="s">
        <v>39</v>
      </c>
      <c r="J24" s="32" t="s">
        <v>40</v>
      </c>
    </row>
    <row r="25" spans="2:10" ht="25.5" hidden="1" customHeight="1" outlineLevel="1" x14ac:dyDescent="0.25">
      <c r="B25" s="31">
        <v>45835</v>
      </c>
      <c r="C25" s="32" t="s">
        <v>268</v>
      </c>
      <c r="D25" s="32" t="s">
        <v>37</v>
      </c>
      <c r="E25" s="32" t="s">
        <v>269</v>
      </c>
      <c r="F25" s="33">
        <v>702473</v>
      </c>
      <c r="G25" s="33">
        <v>56198</v>
      </c>
      <c r="H25" s="33">
        <f t="shared" si="0"/>
        <v>758671</v>
      </c>
      <c r="I25" s="32" t="s">
        <v>101</v>
      </c>
      <c r="J25" s="32" t="s">
        <v>102</v>
      </c>
    </row>
    <row r="26" spans="2:10" ht="25.5" hidden="1" customHeight="1" outlineLevel="1" x14ac:dyDescent="0.25">
      <c r="B26" s="31">
        <v>45835</v>
      </c>
      <c r="C26" s="32" t="s">
        <v>270</v>
      </c>
      <c r="D26" s="32" t="s">
        <v>37</v>
      </c>
      <c r="E26" s="32" t="s">
        <v>271</v>
      </c>
      <c r="F26" s="33">
        <v>751502</v>
      </c>
      <c r="G26" s="33">
        <v>60120</v>
      </c>
      <c r="H26" s="33">
        <f t="shared" si="0"/>
        <v>811622</v>
      </c>
      <c r="I26" s="32" t="s">
        <v>101</v>
      </c>
      <c r="J26" s="32" t="s">
        <v>102</v>
      </c>
    </row>
    <row r="27" spans="2:10" ht="25.5" hidden="1" customHeight="1" outlineLevel="1" x14ac:dyDescent="0.25">
      <c r="B27" s="31">
        <v>45835</v>
      </c>
      <c r="C27" s="32" t="s">
        <v>272</v>
      </c>
      <c r="D27" s="32" t="s">
        <v>37</v>
      </c>
      <c r="E27" s="32" t="s">
        <v>273</v>
      </c>
      <c r="F27" s="33">
        <v>1063060</v>
      </c>
      <c r="G27" s="33">
        <v>85045</v>
      </c>
      <c r="H27" s="33">
        <f t="shared" si="0"/>
        <v>1148105</v>
      </c>
      <c r="I27" s="32" t="s">
        <v>101</v>
      </c>
      <c r="J27" s="32" t="s">
        <v>102</v>
      </c>
    </row>
    <row r="28" spans="2:10" ht="25.5" hidden="1" customHeight="1" outlineLevel="1" x14ac:dyDescent="0.25">
      <c r="B28" s="31">
        <v>45835</v>
      </c>
      <c r="C28" s="32" t="s">
        <v>274</v>
      </c>
      <c r="D28" s="32" t="s">
        <v>37</v>
      </c>
      <c r="E28" s="32" t="s">
        <v>275</v>
      </c>
      <c r="F28" s="33">
        <v>710273</v>
      </c>
      <c r="G28" s="33">
        <v>56822</v>
      </c>
      <c r="H28" s="33">
        <f t="shared" si="0"/>
        <v>767095</v>
      </c>
      <c r="I28" s="32" t="s">
        <v>101</v>
      </c>
      <c r="J28" s="32" t="s">
        <v>102</v>
      </c>
    </row>
    <row r="29" spans="2:10" ht="25.5" hidden="1" customHeight="1" outlineLevel="1" x14ac:dyDescent="0.25">
      <c r="B29" s="31">
        <v>45838</v>
      </c>
      <c r="C29" s="32" t="s">
        <v>278</v>
      </c>
      <c r="D29" s="32" t="s">
        <v>37</v>
      </c>
      <c r="E29" s="32" t="s">
        <v>279</v>
      </c>
      <c r="F29" s="33">
        <v>741684</v>
      </c>
      <c r="G29" s="33">
        <v>59335</v>
      </c>
      <c r="H29" s="33">
        <f t="shared" si="0"/>
        <v>801019</v>
      </c>
      <c r="I29" s="32" t="s">
        <v>101</v>
      </c>
      <c r="J29" s="32" t="s">
        <v>102</v>
      </c>
    </row>
    <row r="30" spans="2:10" ht="25.5" hidden="1" customHeight="1" outlineLevel="1" x14ac:dyDescent="0.25">
      <c r="B30" s="31">
        <v>45838</v>
      </c>
      <c r="C30" s="32" t="s">
        <v>280</v>
      </c>
      <c r="D30" s="32" t="s">
        <v>37</v>
      </c>
      <c r="E30" s="32" t="s">
        <v>281</v>
      </c>
      <c r="F30" s="33">
        <v>724420</v>
      </c>
      <c r="G30" s="33">
        <v>57954</v>
      </c>
      <c r="H30" s="33">
        <f t="shared" si="0"/>
        <v>782374</v>
      </c>
      <c r="I30" s="32" t="s">
        <v>101</v>
      </c>
      <c r="J30" s="32" t="s">
        <v>102</v>
      </c>
    </row>
    <row r="31" spans="2:10" ht="25.5" customHeight="1" outlineLevel="1" x14ac:dyDescent="0.25">
      <c r="B31" s="31">
        <v>45838</v>
      </c>
      <c r="C31" s="32" t="s">
        <v>282</v>
      </c>
      <c r="D31" s="32" t="s">
        <v>37</v>
      </c>
      <c r="E31" s="32" t="s">
        <v>283</v>
      </c>
      <c r="F31" s="33">
        <v>14165566</v>
      </c>
      <c r="G31" s="33">
        <v>1133245</v>
      </c>
      <c r="H31" s="33">
        <f t="shared" si="0"/>
        <v>15298811</v>
      </c>
      <c r="I31" s="32" t="s">
        <v>39</v>
      </c>
      <c r="J31" s="32" t="s">
        <v>40</v>
      </c>
    </row>
    <row r="32" spans="2:10" ht="28.5" customHeight="1" x14ac:dyDescent="0.25">
      <c r="B32" s="31">
        <v>45838</v>
      </c>
      <c r="C32" s="32" t="s">
        <v>276</v>
      </c>
      <c r="D32" s="32" t="s">
        <v>77</v>
      </c>
      <c r="E32" s="51" t="s">
        <v>277</v>
      </c>
      <c r="F32" s="33">
        <v>-7408604</v>
      </c>
      <c r="G32" s="33">
        <v>-592688</v>
      </c>
      <c r="H32" s="33">
        <f>F32+G32</f>
        <v>-8001292</v>
      </c>
      <c r="I32" s="32" t="s">
        <v>39</v>
      </c>
      <c r="J32" s="32" t="s">
        <v>40</v>
      </c>
    </row>
    <row r="33" spans="2:10" ht="28.5" customHeight="1" x14ac:dyDescent="0.25">
      <c r="B33" s="31" t="s">
        <v>284</v>
      </c>
      <c r="C33">
        <v>1789</v>
      </c>
      <c r="E33" s="61" t="s">
        <v>285</v>
      </c>
      <c r="F33" s="60">
        <v>-19756278</v>
      </c>
      <c r="G33" s="60">
        <f>F33*8%</f>
        <v>-1580502.24</v>
      </c>
      <c r="H33" s="33">
        <f>F33+G33</f>
        <v>-21336780.239999998</v>
      </c>
      <c r="I33" s="32" t="s">
        <v>39</v>
      </c>
      <c r="J33" s="32" t="s">
        <v>40</v>
      </c>
    </row>
    <row r="34" spans="2:10" ht="15.75" hidden="1" x14ac:dyDescent="0.25">
      <c r="E34" s="62" t="s">
        <v>225</v>
      </c>
      <c r="F34" s="35">
        <f>SUM(F4:F13)+SUM(F17:F31)</f>
        <v>82211821</v>
      </c>
      <c r="G34" s="35">
        <f>SUM(G4:G13)+SUM(G17:G31)</f>
        <v>6576944</v>
      </c>
      <c r="H34" s="35">
        <f>SUM(H4:H13)+SUM(H17:H31)</f>
        <v>88788765</v>
      </c>
    </row>
    <row r="35" spans="2:10" ht="15.75" hidden="1" x14ac:dyDescent="0.25">
      <c r="E35" s="62" t="s">
        <v>286</v>
      </c>
      <c r="F35" s="35">
        <f>SUM(F14:F16)</f>
        <v>-498411</v>
      </c>
      <c r="G35" s="35">
        <f>SUM(G14:G16)</f>
        <v>-39873</v>
      </c>
      <c r="H35" s="35">
        <f>SUM(H14:H16)</f>
        <v>-538284</v>
      </c>
    </row>
    <row r="36" spans="2:10" ht="15.75" hidden="1" x14ac:dyDescent="0.25">
      <c r="E36" s="62" t="s">
        <v>287</v>
      </c>
      <c r="F36" s="35">
        <f>F32+F33</f>
        <v>-27164882</v>
      </c>
      <c r="G36" s="35">
        <f>G32+G33</f>
        <v>-2173190.2400000002</v>
      </c>
      <c r="H36" s="35">
        <f>H32+H33</f>
        <v>-29338072.239999998</v>
      </c>
    </row>
  </sheetData>
  <autoFilter ref="A3:J36">
    <filterColumn colId="9">
      <filters>
        <filter val="0314658576"/>
      </filters>
    </filterColumn>
    <sortState ref="A36:J36">
      <sortCondition ref="C3:C36"/>
    </sortState>
  </autoFilter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30"/>
  <sheetViews>
    <sheetView topLeftCell="A3" zoomScaleNormal="100" workbookViewId="0">
      <selection activeCell="F17" sqref="F17:G17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.42578125" customWidth="1"/>
    <col min="5" max="5" width="30.5703125" customWidth="1"/>
    <col min="6" max="6" width="17.140625" style="36" customWidth="1"/>
    <col min="7" max="7" width="15.7109375" style="36" customWidth="1"/>
    <col min="8" max="8" width="16.28515625" customWidth="1"/>
    <col min="9" max="9" width="50" customWidth="1"/>
    <col min="10" max="10" width="21.42578125" customWidth="1"/>
  </cols>
  <sheetData>
    <row r="1" spans="1:10" ht="18.75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</row>
    <row r="2" spans="1:10" x14ac:dyDescent="0.25">
      <c r="A2" s="83" t="s">
        <v>173</v>
      </c>
      <c r="B2" s="83"/>
      <c r="C2" s="83"/>
      <c r="D2" s="83"/>
      <c r="E2" s="83"/>
      <c r="F2" s="83"/>
      <c r="G2" s="83"/>
      <c r="H2" s="83"/>
      <c r="I2" s="83"/>
    </row>
    <row r="3" spans="1:10" ht="24.75" customHeight="1" x14ac:dyDescent="0.25">
      <c r="B3" s="28" t="s">
        <v>28</v>
      </c>
      <c r="C3" s="29" t="s">
        <v>29</v>
      </c>
      <c r="D3" s="29" t="s">
        <v>30</v>
      </c>
      <c r="E3" s="29" t="s">
        <v>31</v>
      </c>
      <c r="F3" s="30" t="s">
        <v>32</v>
      </c>
      <c r="G3" s="30" t="s">
        <v>4</v>
      </c>
      <c r="H3" s="29" t="s">
        <v>33</v>
      </c>
      <c r="I3" s="29" t="s">
        <v>34</v>
      </c>
      <c r="J3" s="29" t="s">
        <v>35</v>
      </c>
    </row>
    <row r="4" spans="1:10" ht="26.25" customHeight="1" outlineLevel="1" x14ac:dyDescent="0.25">
      <c r="B4" s="31">
        <v>45779</v>
      </c>
      <c r="C4" s="32" t="s">
        <v>174</v>
      </c>
      <c r="D4" s="32" t="s">
        <v>37</v>
      </c>
      <c r="E4" s="32" t="s">
        <v>175</v>
      </c>
      <c r="F4" s="33">
        <v>5785932</v>
      </c>
      <c r="G4" s="33">
        <v>462875</v>
      </c>
      <c r="H4" s="33">
        <f>F4+G4</f>
        <v>6248807</v>
      </c>
      <c r="I4" s="32" t="s">
        <v>39</v>
      </c>
      <c r="J4" s="32" t="s">
        <v>40</v>
      </c>
    </row>
    <row r="5" spans="1:10" ht="26.25" customHeight="1" outlineLevel="1" x14ac:dyDescent="0.25">
      <c r="B5" s="31">
        <v>45780</v>
      </c>
      <c r="C5" s="32" t="s">
        <v>176</v>
      </c>
      <c r="D5" s="32" t="s">
        <v>37</v>
      </c>
      <c r="E5" s="32" t="s">
        <v>177</v>
      </c>
      <c r="F5" s="33">
        <v>8656521</v>
      </c>
      <c r="G5" s="33">
        <v>692522</v>
      </c>
      <c r="H5" s="33">
        <f t="shared" ref="H5:H29" si="0">F5+G5</f>
        <v>9349043</v>
      </c>
      <c r="I5" s="32" t="s">
        <v>39</v>
      </c>
      <c r="J5" s="32" t="s">
        <v>40</v>
      </c>
    </row>
    <row r="6" spans="1:10" ht="26.25" hidden="1" customHeight="1" outlineLevel="1" x14ac:dyDescent="0.25">
      <c r="B6" s="31">
        <v>45782</v>
      </c>
      <c r="C6" s="32" t="s">
        <v>178</v>
      </c>
      <c r="D6" s="32" t="s">
        <v>37</v>
      </c>
      <c r="E6" s="32" t="s">
        <v>179</v>
      </c>
      <c r="F6" s="33">
        <v>501830</v>
      </c>
      <c r="G6" s="33">
        <v>40146</v>
      </c>
      <c r="H6" s="33">
        <f t="shared" si="0"/>
        <v>541976</v>
      </c>
      <c r="I6" s="32" t="s">
        <v>101</v>
      </c>
      <c r="J6" s="32" t="s">
        <v>102</v>
      </c>
    </row>
    <row r="7" spans="1:10" ht="26.25" hidden="1" customHeight="1" outlineLevel="1" x14ac:dyDescent="0.25">
      <c r="B7" s="31">
        <v>45782</v>
      </c>
      <c r="C7" s="32" t="s">
        <v>180</v>
      </c>
      <c r="D7" s="32" t="s">
        <v>37</v>
      </c>
      <c r="E7" s="32" t="s">
        <v>181</v>
      </c>
      <c r="F7" s="33">
        <v>2033854</v>
      </c>
      <c r="G7" s="33">
        <v>162708</v>
      </c>
      <c r="H7" s="33">
        <f t="shared" si="0"/>
        <v>2196562</v>
      </c>
      <c r="I7" s="32" t="s">
        <v>101</v>
      </c>
      <c r="J7" s="32" t="s">
        <v>102</v>
      </c>
    </row>
    <row r="8" spans="1:10" ht="26.25" hidden="1" customHeight="1" outlineLevel="1" x14ac:dyDescent="0.25">
      <c r="B8" s="31">
        <v>45782</v>
      </c>
      <c r="C8" s="32" t="s">
        <v>182</v>
      </c>
      <c r="D8" s="32" t="s">
        <v>37</v>
      </c>
      <c r="E8" s="32" t="s">
        <v>183</v>
      </c>
      <c r="F8" s="33">
        <v>2024754</v>
      </c>
      <c r="G8" s="33">
        <v>161980</v>
      </c>
      <c r="H8" s="33">
        <f t="shared" si="0"/>
        <v>2186734</v>
      </c>
      <c r="I8" s="32" t="s">
        <v>101</v>
      </c>
      <c r="J8" s="32" t="s">
        <v>102</v>
      </c>
    </row>
    <row r="9" spans="1:10" ht="26.25" customHeight="1" outlineLevel="1" x14ac:dyDescent="0.25">
      <c r="B9" s="31">
        <v>45783</v>
      </c>
      <c r="C9" s="32" t="s">
        <v>184</v>
      </c>
      <c r="D9" s="32" t="s">
        <v>37</v>
      </c>
      <c r="E9" s="32" t="s">
        <v>185</v>
      </c>
      <c r="F9" s="33">
        <v>8630624</v>
      </c>
      <c r="G9" s="33">
        <v>690450</v>
      </c>
      <c r="H9" s="33">
        <f t="shared" si="0"/>
        <v>9321074</v>
      </c>
      <c r="I9" s="32" t="s">
        <v>39</v>
      </c>
      <c r="J9" s="32" t="s">
        <v>40</v>
      </c>
    </row>
    <row r="10" spans="1:10" ht="26.25" customHeight="1" outlineLevel="1" x14ac:dyDescent="0.25">
      <c r="B10" s="31">
        <v>45785</v>
      </c>
      <c r="C10" s="32" t="s">
        <v>186</v>
      </c>
      <c r="D10" s="32" t="s">
        <v>37</v>
      </c>
      <c r="E10" s="32" t="s">
        <v>187</v>
      </c>
      <c r="F10" s="33">
        <v>6710409</v>
      </c>
      <c r="G10" s="33">
        <v>536833</v>
      </c>
      <c r="H10" s="33">
        <f t="shared" si="0"/>
        <v>7247242</v>
      </c>
      <c r="I10" s="32" t="s">
        <v>39</v>
      </c>
      <c r="J10" s="32" t="s">
        <v>40</v>
      </c>
    </row>
    <row r="11" spans="1:10" ht="26.25" customHeight="1" outlineLevel="1" x14ac:dyDescent="0.25">
      <c r="B11" s="31">
        <v>45790</v>
      </c>
      <c r="C11" s="32" t="s">
        <v>188</v>
      </c>
      <c r="D11" s="32" t="s">
        <v>37</v>
      </c>
      <c r="E11" s="32" t="s">
        <v>189</v>
      </c>
      <c r="F11" s="33">
        <v>9676640</v>
      </c>
      <c r="G11" s="33">
        <v>774131</v>
      </c>
      <c r="H11" s="33">
        <f t="shared" si="0"/>
        <v>10450771</v>
      </c>
      <c r="I11" s="32" t="s">
        <v>39</v>
      </c>
      <c r="J11" s="32" t="s">
        <v>40</v>
      </c>
    </row>
    <row r="12" spans="1:10" ht="26.25" hidden="1" customHeight="1" outlineLevel="1" x14ac:dyDescent="0.25">
      <c r="B12" s="31">
        <v>45791</v>
      </c>
      <c r="C12" s="32" t="s">
        <v>190</v>
      </c>
      <c r="D12" s="32" t="s">
        <v>37</v>
      </c>
      <c r="E12" s="32" t="s">
        <v>191</v>
      </c>
      <c r="F12" s="33">
        <v>1067890</v>
      </c>
      <c r="G12" s="33">
        <v>85431</v>
      </c>
      <c r="H12" s="33">
        <f t="shared" si="0"/>
        <v>1153321</v>
      </c>
      <c r="I12" s="32" t="s">
        <v>101</v>
      </c>
      <c r="J12" s="32" t="s">
        <v>102</v>
      </c>
    </row>
    <row r="13" spans="1:10" ht="26.25" hidden="1" customHeight="1" outlineLevel="1" x14ac:dyDescent="0.25">
      <c r="B13" s="31">
        <v>45791</v>
      </c>
      <c r="C13" s="32" t="s">
        <v>192</v>
      </c>
      <c r="D13" s="32" t="s">
        <v>37</v>
      </c>
      <c r="E13" s="32" t="s">
        <v>193</v>
      </c>
      <c r="F13" s="33">
        <v>332500</v>
      </c>
      <c r="G13" s="33">
        <v>26600</v>
      </c>
      <c r="H13" s="33">
        <f t="shared" si="0"/>
        <v>359100</v>
      </c>
      <c r="I13" s="32" t="s">
        <v>101</v>
      </c>
      <c r="J13" s="32" t="s">
        <v>102</v>
      </c>
    </row>
    <row r="14" spans="1:10" ht="26.25" hidden="1" customHeight="1" outlineLevel="1" x14ac:dyDescent="0.25">
      <c r="B14" s="31">
        <v>45791</v>
      </c>
      <c r="C14" s="32" t="s">
        <v>194</v>
      </c>
      <c r="D14" s="32" t="s">
        <v>37</v>
      </c>
      <c r="E14" s="32" t="s">
        <v>195</v>
      </c>
      <c r="F14" s="33">
        <v>266000</v>
      </c>
      <c r="G14" s="33">
        <v>21280</v>
      </c>
      <c r="H14" s="33">
        <f t="shared" si="0"/>
        <v>287280</v>
      </c>
      <c r="I14" s="32" t="s">
        <v>101</v>
      </c>
      <c r="J14" s="32" t="s">
        <v>102</v>
      </c>
    </row>
    <row r="15" spans="1:10" ht="26.25" hidden="1" customHeight="1" outlineLevel="1" x14ac:dyDescent="0.25">
      <c r="B15" s="31">
        <v>45791</v>
      </c>
      <c r="C15" s="32" t="s">
        <v>196</v>
      </c>
      <c r="D15" s="32" t="s">
        <v>37</v>
      </c>
      <c r="E15" s="32" t="s">
        <v>197</v>
      </c>
      <c r="F15" s="33">
        <v>805214</v>
      </c>
      <c r="G15" s="33">
        <v>64417</v>
      </c>
      <c r="H15" s="33">
        <f t="shared" si="0"/>
        <v>869631</v>
      </c>
      <c r="I15" s="32" t="s">
        <v>101</v>
      </c>
      <c r="J15" s="32" t="s">
        <v>102</v>
      </c>
    </row>
    <row r="16" spans="1:10" ht="26.25" customHeight="1" outlineLevel="1" x14ac:dyDescent="0.25">
      <c r="B16" s="31">
        <v>45793</v>
      </c>
      <c r="C16" s="32" t="s">
        <v>198</v>
      </c>
      <c r="D16" s="32" t="s">
        <v>37</v>
      </c>
      <c r="E16" s="32" t="s">
        <v>199</v>
      </c>
      <c r="F16" s="33">
        <v>4232734</v>
      </c>
      <c r="G16" s="33">
        <v>338619</v>
      </c>
      <c r="H16" s="33">
        <f t="shared" si="0"/>
        <v>4571353</v>
      </c>
      <c r="I16" s="32" t="s">
        <v>39</v>
      </c>
      <c r="J16" s="32" t="s">
        <v>40</v>
      </c>
    </row>
    <row r="17" spans="2:10" ht="26.25" customHeight="1" outlineLevel="1" x14ac:dyDescent="0.25">
      <c r="B17" s="31">
        <v>45797</v>
      </c>
      <c r="C17" s="32" t="s">
        <v>200</v>
      </c>
      <c r="D17" s="32" t="s">
        <v>73</v>
      </c>
      <c r="E17" s="32" t="s">
        <v>74</v>
      </c>
      <c r="F17" s="33">
        <v>-958002</v>
      </c>
      <c r="G17" s="33">
        <v>-76640</v>
      </c>
      <c r="H17" s="33">
        <f t="shared" si="0"/>
        <v>-1034642</v>
      </c>
      <c r="I17" s="32" t="s">
        <v>39</v>
      </c>
      <c r="J17" s="32" t="s">
        <v>40</v>
      </c>
    </row>
    <row r="18" spans="2:10" ht="26.25" customHeight="1" outlineLevel="1" x14ac:dyDescent="0.25">
      <c r="B18" s="31">
        <v>45798</v>
      </c>
      <c r="C18" s="32" t="s">
        <v>201</v>
      </c>
      <c r="D18" s="32" t="s">
        <v>37</v>
      </c>
      <c r="E18" s="32" t="s">
        <v>202</v>
      </c>
      <c r="F18" s="33">
        <v>13212769</v>
      </c>
      <c r="G18" s="33">
        <v>1057022</v>
      </c>
      <c r="H18" s="33">
        <f t="shared" si="0"/>
        <v>14269791</v>
      </c>
      <c r="I18" s="32" t="s">
        <v>39</v>
      </c>
      <c r="J18" s="32" t="s">
        <v>40</v>
      </c>
    </row>
    <row r="19" spans="2:10" ht="26.25" hidden="1" customHeight="1" outlineLevel="1" x14ac:dyDescent="0.25">
      <c r="B19" s="31">
        <v>45798</v>
      </c>
      <c r="C19" s="32" t="s">
        <v>203</v>
      </c>
      <c r="D19" s="32" t="s">
        <v>37</v>
      </c>
      <c r="E19" s="32" t="s">
        <v>204</v>
      </c>
      <c r="F19" s="33">
        <v>792152</v>
      </c>
      <c r="G19" s="33">
        <v>63372</v>
      </c>
      <c r="H19" s="33">
        <f t="shared" si="0"/>
        <v>855524</v>
      </c>
      <c r="I19" s="32" t="s">
        <v>101</v>
      </c>
      <c r="J19" s="32" t="s">
        <v>102</v>
      </c>
    </row>
    <row r="20" spans="2:10" ht="26.25" customHeight="1" outlineLevel="1" x14ac:dyDescent="0.25">
      <c r="B20" s="31">
        <v>45800</v>
      </c>
      <c r="C20" s="32" t="s">
        <v>205</v>
      </c>
      <c r="D20" s="32" t="s">
        <v>37</v>
      </c>
      <c r="E20" s="32" t="s">
        <v>206</v>
      </c>
      <c r="F20" s="33">
        <v>5099402</v>
      </c>
      <c r="G20" s="33">
        <v>407952</v>
      </c>
      <c r="H20" s="33">
        <f t="shared" si="0"/>
        <v>5507354</v>
      </c>
      <c r="I20" s="32" t="s">
        <v>39</v>
      </c>
      <c r="J20" s="32" t="s">
        <v>40</v>
      </c>
    </row>
    <row r="21" spans="2:10" ht="26.25" hidden="1" customHeight="1" outlineLevel="1" x14ac:dyDescent="0.25">
      <c r="B21" s="31">
        <v>45804</v>
      </c>
      <c r="C21" s="32" t="s">
        <v>207</v>
      </c>
      <c r="D21" s="32" t="s">
        <v>37</v>
      </c>
      <c r="E21" s="32" t="s">
        <v>208</v>
      </c>
      <c r="F21" s="33">
        <v>700735</v>
      </c>
      <c r="G21" s="33">
        <v>56059</v>
      </c>
      <c r="H21" s="33">
        <f t="shared" si="0"/>
        <v>756794</v>
      </c>
      <c r="I21" s="32" t="s">
        <v>101</v>
      </c>
      <c r="J21" s="32" t="s">
        <v>102</v>
      </c>
    </row>
    <row r="22" spans="2:10" ht="26.25" hidden="1" customHeight="1" outlineLevel="1" x14ac:dyDescent="0.25">
      <c r="B22" s="31">
        <v>45804</v>
      </c>
      <c r="C22" s="32" t="s">
        <v>209</v>
      </c>
      <c r="D22" s="32" t="s">
        <v>37</v>
      </c>
      <c r="E22" s="32" t="s">
        <v>210</v>
      </c>
      <c r="F22" s="33">
        <v>747320</v>
      </c>
      <c r="G22" s="33">
        <v>59786</v>
      </c>
      <c r="H22" s="33">
        <f t="shared" si="0"/>
        <v>807106</v>
      </c>
      <c r="I22" s="32" t="s">
        <v>101</v>
      </c>
      <c r="J22" s="32" t="s">
        <v>102</v>
      </c>
    </row>
    <row r="23" spans="2:10" ht="26.25" hidden="1" customHeight="1" outlineLevel="1" x14ac:dyDescent="0.25">
      <c r="B23" s="31">
        <v>45804</v>
      </c>
      <c r="C23" s="32" t="s">
        <v>211</v>
      </c>
      <c r="D23" s="32" t="s">
        <v>37</v>
      </c>
      <c r="E23" s="32" t="s">
        <v>212</v>
      </c>
      <c r="F23" s="33">
        <v>626440</v>
      </c>
      <c r="G23" s="33">
        <v>50115</v>
      </c>
      <c r="H23" s="33">
        <f t="shared" si="0"/>
        <v>676555</v>
      </c>
      <c r="I23" s="32" t="s">
        <v>101</v>
      </c>
      <c r="J23" s="32" t="s">
        <v>102</v>
      </c>
    </row>
    <row r="24" spans="2:10" ht="26.25" hidden="1" customHeight="1" outlineLevel="1" x14ac:dyDescent="0.25">
      <c r="B24" s="31">
        <v>45804</v>
      </c>
      <c r="C24" s="32" t="s">
        <v>213</v>
      </c>
      <c r="D24" s="32" t="s">
        <v>37</v>
      </c>
      <c r="E24" s="32" t="s">
        <v>214</v>
      </c>
      <c r="F24" s="33">
        <v>888978</v>
      </c>
      <c r="G24" s="33">
        <v>71118</v>
      </c>
      <c r="H24" s="33">
        <f t="shared" si="0"/>
        <v>960096</v>
      </c>
      <c r="I24" s="32" t="s">
        <v>101</v>
      </c>
      <c r="J24" s="32" t="s">
        <v>102</v>
      </c>
    </row>
    <row r="25" spans="2:10" ht="26.25" hidden="1" customHeight="1" outlineLevel="1" x14ac:dyDescent="0.25">
      <c r="B25" s="31">
        <v>45804</v>
      </c>
      <c r="C25" s="32" t="s">
        <v>215</v>
      </c>
      <c r="D25" s="32" t="s">
        <v>37</v>
      </c>
      <c r="E25" s="32" t="s">
        <v>216</v>
      </c>
      <c r="F25" s="33">
        <v>713011</v>
      </c>
      <c r="G25" s="33">
        <v>57041</v>
      </c>
      <c r="H25" s="33">
        <f t="shared" si="0"/>
        <v>770052</v>
      </c>
      <c r="I25" s="32" t="s">
        <v>101</v>
      </c>
      <c r="J25" s="32" t="s">
        <v>102</v>
      </c>
    </row>
    <row r="26" spans="2:10" ht="26.25" customHeight="1" outlineLevel="1" x14ac:dyDescent="0.25">
      <c r="B26" s="31">
        <v>45805</v>
      </c>
      <c r="C26" s="32" t="s">
        <v>217</v>
      </c>
      <c r="D26" s="32" t="s">
        <v>37</v>
      </c>
      <c r="E26" s="32" t="s">
        <v>218</v>
      </c>
      <c r="F26" s="33">
        <v>11406049</v>
      </c>
      <c r="G26" s="33">
        <v>912484</v>
      </c>
      <c r="H26" s="33">
        <f t="shared" si="0"/>
        <v>12318533</v>
      </c>
      <c r="I26" s="32" t="s">
        <v>39</v>
      </c>
      <c r="J26" s="32" t="s">
        <v>40</v>
      </c>
    </row>
    <row r="27" spans="2:10" ht="26.25" customHeight="1" outlineLevel="1" x14ac:dyDescent="0.25">
      <c r="B27" s="31">
        <v>45805</v>
      </c>
      <c r="C27" s="32" t="s">
        <v>219</v>
      </c>
      <c r="D27" s="32" t="s">
        <v>37</v>
      </c>
      <c r="E27" s="32" t="s">
        <v>220</v>
      </c>
      <c r="F27" s="33">
        <v>7321989</v>
      </c>
      <c r="G27" s="33">
        <v>585759</v>
      </c>
      <c r="H27" s="33">
        <f t="shared" si="0"/>
        <v>7907748</v>
      </c>
      <c r="I27" s="32" t="s">
        <v>39</v>
      </c>
      <c r="J27" s="32" t="s">
        <v>40</v>
      </c>
    </row>
    <row r="28" spans="2:10" ht="26.25" hidden="1" customHeight="1" outlineLevel="1" x14ac:dyDescent="0.25">
      <c r="B28" s="31">
        <v>45807</v>
      </c>
      <c r="C28" s="32" t="s">
        <v>221</v>
      </c>
      <c r="D28" s="32" t="s">
        <v>37</v>
      </c>
      <c r="E28" s="32" t="s">
        <v>222</v>
      </c>
      <c r="F28" s="33">
        <v>401464</v>
      </c>
      <c r="G28" s="33">
        <v>32117</v>
      </c>
      <c r="H28" s="33">
        <f t="shared" si="0"/>
        <v>433581</v>
      </c>
      <c r="I28" s="32" t="s">
        <v>101</v>
      </c>
      <c r="J28" s="32" t="s">
        <v>102</v>
      </c>
    </row>
    <row r="29" spans="2:10" ht="26.25" customHeight="1" outlineLevel="1" x14ac:dyDescent="0.25">
      <c r="B29" s="31">
        <v>45808</v>
      </c>
      <c r="C29" s="32" t="s">
        <v>223</v>
      </c>
      <c r="D29" s="32" t="s">
        <v>37</v>
      </c>
      <c r="E29" s="32" t="s">
        <v>224</v>
      </c>
      <c r="F29" s="33">
        <v>7558757</v>
      </c>
      <c r="G29" s="33">
        <v>604701</v>
      </c>
      <c r="H29" s="33">
        <f t="shared" si="0"/>
        <v>8163458</v>
      </c>
      <c r="I29" s="32" t="s">
        <v>39</v>
      </c>
      <c r="J29" s="32" t="s">
        <v>40</v>
      </c>
    </row>
    <row r="30" spans="2:10" ht="27" hidden="1" customHeight="1" x14ac:dyDescent="0.25">
      <c r="B30" s="50"/>
      <c r="E30" s="58" t="s">
        <v>225</v>
      </c>
      <c r="F30" s="59">
        <f>SUM(F4:F29)-F17</f>
        <v>100193968</v>
      </c>
      <c r="G30" s="59">
        <f t="shared" ref="G30" si="1">SUM(G4:G29)-G17</f>
        <v>8015518</v>
      </c>
      <c r="H30" s="59">
        <f>SUM(H4:H29)-H17</f>
        <v>108209486</v>
      </c>
    </row>
  </sheetData>
  <autoFilter ref="A3:J30">
    <filterColumn colId="9">
      <filters>
        <filter val="0314658576"/>
      </filters>
    </filterColumn>
  </autoFilter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CÔNG NỢ</vt:lpstr>
      <vt:lpstr>T12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T2</vt:lpstr>
      <vt:lpstr>T1</vt:lpstr>
      <vt:lpstr>'T3'!Print_Area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2025-02-22T04:05:16Z</dcterms:created>
  <dcterms:modified xsi:type="dcterms:W3CDTF">2026-05-26T03:22:26Z</dcterms:modified>
</cp:coreProperties>
</file>