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02 NHI\công nợ\1. GS25\2024\"/>
    </mc:Choice>
  </mc:AlternateContent>
  <bookViews>
    <workbookView xWindow="-120" yWindow="-120" windowWidth="24240" windowHeight="13140" activeTab="1"/>
  </bookViews>
  <sheets>
    <sheet name="CÔNG NỢ" sheetId="16" r:id="rId1"/>
    <sheet name="T12" sheetId="25" r:id="rId2"/>
    <sheet name="T11" sheetId="24" r:id="rId3"/>
    <sheet name="T10" sheetId="23" r:id="rId4"/>
    <sheet name="T6" sheetId="22" r:id="rId5"/>
    <sheet name="T5" sheetId="21" r:id="rId6"/>
    <sheet name="T4" sheetId="20" r:id="rId7"/>
    <sheet name="T3" sheetId="19" r:id="rId8"/>
    <sheet name="T2" sheetId="18" r:id="rId9"/>
    <sheet name="T1" sheetId="17" r:id="rId10"/>
  </sheets>
  <calcPr calcId="162913"/>
</workbook>
</file>

<file path=xl/calcChain.xml><?xml version="1.0" encoding="utf-8"?>
<calcChain xmlns="http://schemas.openxmlformats.org/spreadsheetml/2006/main">
  <c r="F28" i="16" l="1"/>
  <c r="E21" i="16"/>
  <c r="C16" i="16"/>
  <c r="G32" i="16" l="1"/>
  <c r="G33" i="16" s="1"/>
  <c r="G13" i="25"/>
  <c r="F13" i="25"/>
  <c r="H12" i="25"/>
  <c r="H11" i="25"/>
  <c r="H10" i="25"/>
  <c r="H9" i="25"/>
  <c r="H8" i="25"/>
  <c r="H7" i="25"/>
  <c r="H6" i="25"/>
  <c r="H5" i="25"/>
  <c r="H4" i="25"/>
  <c r="H13" i="25" s="1"/>
  <c r="H12" i="24" l="1"/>
  <c r="H5" i="24"/>
  <c r="H6" i="24"/>
  <c r="H7" i="24"/>
  <c r="H8" i="24"/>
  <c r="H9" i="24"/>
  <c r="H10" i="24"/>
  <c r="H11" i="24"/>
  <c r="H4" i="24"/>
  <c r="G12" i="24"/>
  <c r="F12" i="24"/>
  <c r="G7" i="23" l="1"/>
  <c r="F7" i="23"/>
  <c r="H5" i="23"/>
  <c r="H6" i="23"/>
  <c r="H4" i="23"/>
  <c r="H7" i="23" s="1"/>
  <c r="G17" i="19" l="1"/>
  <c r="H17" i="19"/>
  <c r="F17" i="19"/>
  <c r="G13" i="19" l="1"/>
  <c r="F13" i="19"/>
  <c r="H5" i="22" l="1"/>
  <c r="H4" i="22"/>
  <c r="H4" i="21" l="1"/>
  <c r="G10" i="20" l="1"/>
  <c r="H10" i="20"/>
  <c r="F10" i="20"/>
  <c r="H5" i="20"/>
  <c r="H6" i="20"/>
  <c r="H7" i="20"/>
  <c r="H8" i="20"/>
  <c r="H9" i="20"/>
  <c r="H4" i="20"/>
  <c r="F17" i="17" l="1"/>
  <c r="G17" i="17"/>
  <c r="H17" i="17"/>
  <c r="F18" i="17"/>
  <c r="G18" i="17"/>
  <c r="H18" i="17"/>
  <c r="H9" i="17"/>
  <c r="H10" i="17"/>
  <c r="H11" i="17"/>
  <c r="G7" i="19" l="1"/>
  <c r="H7" i="19"/>
  <c r="F7" i="19"/>
  <c r="H5" i="19"/>
  <c r="H6" i="19"/>
  <c r="H14" i="19"/>
  <c r="H15" i="19"/>
  <c r="H16" i="19"/>
  <c r="H4" i="19"/>
  <c r="G9" i="18" l="1"/>
  <c r="F9" i="18"/>
  <c r="H9" i="18" s="1"/>
  <c r="H8" i="18"/>
  <c r="H7" i="18"/>
  <c r="H6" i="18"/>
  <c r="H5" i="18"/>
  <c r="H4" i="18"/>
  <c r="D16" i="16" l="1"/>
  <c r="H5" i="17"/>
  <c r="H6" i="17"/>
  <c r="H7" i="17"/>
  <c r="H8" i="17"/>
  <c r="H12" i="17"/>
  <c r="H13" i="17"/>
  <c r="H14" i="17"/>
  <c r="H15" i="17"/>
  <c r="H4" i="17"/>
</calcChain>
</file>

<file path=xl/sharedStrings.xml><?xml version="1.0" encoding="utf-8"?>
<sst xmlns="http://schemas.openxmlformats.org/spreadsheetml/2006/main" count="426" uniqueCount="167">
  <si>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</si>
  <si>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</si>
  <si>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</si>
  <si>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</si>
  <si>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</si>
  <si>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</si>
  <si>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</si>
  <si>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</si>
  <si>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</si>
  <si>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</si>
  <si>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</si>
  <si>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GS25</t>
  </si>
  <si>
    <t xml:space="preserve">THEO DÕI CÔNG NỢ / CTY GS25 </t>
  </si>
  <si>
    <t>Bảng kê hóa đơn tháng 01</t>
  </si>
  <si>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</si>
  <si>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</si>
  <si>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</si>
  <si>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</si>
  <si>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</si>
  <si>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</si>
  <si>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</si>
  <si>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Tên người mua</t>
  </si>
  <si>
    <t>Mã số thuế người mua</t>
  </si>
  <si>
    <t>00001236</t>
  </si>
  <si>
    <t>1C24TNN</t>
  </si>
  <si>
    <t>WH0010085123121231</t>
  </si>
  <si>
    <t>CÔNG TY TNHH GS 25 VIETNAM</t>
  </si>
  <si>
    <t>0314658576</t>
  </si>
  <si>
    <t>00001316</t>
  </si>
  <si>
    <t>WH0010085124100103</t>
  </si>
  <si>
    <t>00002340</t>
  </si>
  <si>
    <t>WH0010085124120107</t>
  </si>
  <si>
    <t>00002499</t>
  </si>
  <si>
    <t>WH0010085124110110</t>
  </si>
  <si>
    <t>00002911</t>
  </si>
  <si>
    <t>WH0010085124130114</t>
  </si>
  <si>
    <t>00000106</t>
  </si>
  <si>
    <t>1C24TDV</t>
  </si>
  <si>
    <t>00000107</t>
  </si>
  <si>
    <t>00000108</t>
  </si>
  <si>
    <t>00004242</t>
  </si>
  <si>
    <t>WH0010085124110117</t>
  </si>
  <si>
    <t>00005657</t>
  </si>
  <si>
    <t>WH0010085124120121</t>
  </si>
  <si>
    <t>00005987</t>
  </si>
  <si>
    <t>WH0010085124120124</t>
  </si>
  <si>
    <t>00006976</t>
  </si>
  <si>
    <t>WH0010085124120128</t>
  </si>
  <si>
    <t>Tổng thanh toán</t>
  </si>
  <si>
    <t>bán</t>
  </si>
  <si>
    <t>hàng trả</t>
  </si>
  <si>
    <t>Tổng hỗ trợ</t>
  </si>
  <si>
    <t>Hàng trả tháng 7</t>
  </si>
  <si>
    <t>Hàng trả tháng 8</t>
  </si>
  <si>
    <t>Hàng trả tháng 9</t>
  </si>
  <si>
    <t>Hàng trả tháng 07+8+9/2023</t>
  </si>
  <si>
    <t>19/01/2024</t>
  </si>
  <si>
    <t>Tháng 02 năm 2024</t>
  </si>
  <si>
    <t>00007319</t>
  </si>
  <si>
    <t>WH0010085124120131</t>
  </si>
  <si>
    <t>00008232</t>
  </si>
  <si>
    <t>WH0010085124130204</t>
  </si>
  <si>
    <t>00008719</t>
  </si>
  <si>
    <t>WH0010085124160214</t>
  </si>
  <si>
    <t>00009979</t>
  </si>
  <si>
    <t>WH0010085124100221</t>
  </si>
  <si>
    <t>00010311</t>
  </si>
  <si>
    <t>WH0010085124120225</t>
  </si>
  <si>
    <t>Bảng kê hóa đơn tháng 02</t>
  </si>
  <si>
    <t>Tháng 3 năm 2024</t>
  </si>
  <si>
    <t>00010575</t>
  </si>
  <si>
    <t>WH0010085124110228</t>
  </si>
  <si>
    <t>00010732</t>
  </si>
  <si>
    <t>WH0010085124130303</t>
  </si>
  <si>
    <t>00011539</t>
  </si>
  <si>
    <t>WH0010085124100306</t>
  </si>
  <si>
    <t>CHIẾT KHẤU KHÔNG ĐIỀU KIỆN QUÝ 4/2023, CHIẾT KHẤU HÀNG QUÝ CHO TỪNG CH QUÝ 4/2023</t>
  </si>
  <si>
    <t>00012621</t>
  </si>
  <si>
    <t>THƯỜNG DOANH SỐ 2023</t>
  </si>
  <si>
    <t>00012622</t>
  </si>
  <si>
    <t>16/03/2024</t>
  </si>
  <si>
    <t>Thưởng doanh số 2023 ( HĐ số 00012621)</t>
  </si>
  <si>
    <t>Thưởng doanh số 2023  HĐ số 00012622)</t>
  </si>
  <si>
    <t>Thanh toán</t>
  </si>
  <si>
    <t>HỖ TRỢ 2023</t>
  </si>
  <si>
    <t>Bảng kê hóa đơn tháng 03</t>
  </si>
  <si>
    <t>Tháng 4 năm 2024</t>
  </si>
  <si>
    <t>00000916</t>
  </si>
  <si>
    <t>Hàng trả</t>
  </si>
  <si>
    <t>00000917</t>
  </si>
  <si>
    <t>00000918</t>
  </si>
  <si>
    <t>00001031</t>
  </si>
  <si>
    <t>00001038</t>
  </si>
  <si>
    <t>00001047</t>
  </si>
  <si>
    <t>Bảng kê hóa đơn tháng 04</t>
  </si>
  <si>
    <t>04, 26/04/2024</t>
  </si>
  <si>
    <t>Tháng 5 năm 2024</t>
  </si>
  <si>
    <t>00001359</t>
  </si>
  <si>
    <t>Bảng kê hóa đơn tháng 05</t>
  </si>
  <si>
    <t>31/05/2024</t>
  </si>
  <si>
    <t>Hỗ trợ  quý 1/2024 ( HĐ số 1549)</t>
  </si>
  <si>
    <t>21/05/2024</t>
  </si>
  <si>
    <t>Tháng 6 năm 2024</t>
  </si>
  <si>
    <t>00000723</t>
  </si>
  <si>
    <t>1C24TNF</t>
  </si>
  <si>
    <t>CHIẾT KHẤU KHÔNG ĐIỀU KIỆN QUÝ 1/2024, CHIẾT KHẤU HÀNG QUÝ CHO TỪNG CH QUÝ 1/2024</t>
  </si>
  <si>
    <t>00001633</t>
  </si>
  <si>
    <t>12/062024</t>
  </si>
  <si>
    <t>Bảng kê hóa đơn tháng 06</t>
  </si>
  <si>
    <t>CHIẾT KHẤU KHÔNG ĐIỀU KIỆN QUÝ 4/2023, CHIẾT KHẤU HÀNG QUÝ CHO TỪNG CH QUÝ 4/2023 ( HĐ số 00012620)</t>
  </si>
  <si>
    <t>15/03/2024</t>
  </si>
  <si>
    <t>Hỗ trợ  quý 4/2023 ( HĐ số 703)</t>
  </si>
  <si>
    <t>Bảng kê hóa đơn tháng 07</t>
  </si>
  <si>
    <t>Bảng kê hóa đơn tháng 08</t>
  </si>
  <si>
    <t>Bảng kê hóa đơn tháng 09</t>
  </si>
  <si>
    <t>Bảng kê hóa đơn tháng 10</t>
  </si>
  <si>
    <t>Tháng 10 năm 2024</t>
  </si>
  <si>
    <t>00057537</t>
  </si>
  <si>
    <t>WH0010085124131013</t>
  </si>
  <si>
    <t>00059013</t>
  </si>
  <si>
    <t>WH0010085124121016</t>
  </si>
  <si>
    <t>00061697</t>
  </si>
  <si>
    <t>WH0010085124111023</t>
  </si>
  <si>
    <t xml:space="preserve">BẢNG KÊ HÓA ĐƠN, CHỨNG TỪ HÀNG HÓA, DỊCH VỤ BÁN RA </t>
  </si>
  <si>
    <t xml:space="preserve">Tổng thanh toán </t>
  </si>
  <si>
    <t>Tháng 11 năm 2024</t>
  </si>
  <si>
    <t>00062150</t>
  </si>
  <si>
    <t>WH0010085124111030</t>
  </si>
  <si>
    <t>00062251</t>
  </si>
  <si>
    <t>WH0010085124141020</t>
  </si>
  <si>
    <t>00062643</t>
  </si>
  <si>
    <t>WH0010085124131103</t>
  </si>
  <si>
    <t>00064115</t>
  </si>
  <si>
    <t>WH0010085124131110</t>
  </si>
  <si>
    <t>00065210</t>
  </si>
  <si>
    <t>WH0010085124111113</t>
  </si>
  <si>
    <t>00066602</t>
  </si>
  <si>
    <t>WH0010085124141117</t>
  </si>
  <si>
    <t>00066953</t>
  </si>
  <si>
    <t>WH0010085124111120</t>
  </si>
  <si>
    <t>00068130</t>
  </si>
  <si>
    <t>WH0010085124131124</t>
  </si>
  <si>
    <t>Bảng kê hóa đơn tháng 11</t>
  </si>
  <si>
    <t>TT</t>
  </si>
  <si>
    <t>Tháng 12 năm 2024</t>
  </si>
  <si>
    <t>00068790</t>
  </si>
  <si>
    <t>WH0010085124111127</t>
  </si>
  <si>
    <t>00069702</t>
  </si>
  <si>
    <t>WH0010085124151201</t>
  </si>
  <si>
    <t>00070187</t>
  </si>
  <si>
    <t>WH0010085124111204</t>
  </si>
  <si>
    <t>00071267</t>
  </si>
  <si>
    <t>WH0010085124131208</t>
  </si>
  <si>
    <t>00071738</t>
  </si>
  <si>
    <t>WH0010085124111211</t>
  </si>
  <si>
    <t>00073184</t>
  </si>
  <si>
    <t>WH0010085124131215</t>
  </si>
  <si>
    <t>00074850</t>
  </si>
  <si>
    <t>WH0010085124131222</t>
  </si>
  <si>
    <t>00075028</t>
  </si>
  <si>
    <t>WH0010085124111225</t>
  </si>
  <si>
    <t>00075065</t>
  </si>
  <si>
    <t>WH0010085124141229</t>
  </si>
  <si>
    <t>Bảng kê hóa đơn tháng 12</t>
  </si>
  <si>
    <t xml:space="preserve">Thanh toán </t>
  </si>
  <si>
    <t>16/12/2024</t>
  </si>
  <si>
    <t>THÁNG 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</si>
</sst>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b/>
      <sz val="12"/>
      <color theme="1"/>
      <name val="Calibri"/>
      <family val="2"/>
      <scheme val="minor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166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38" fontId="11" fillId="5" borderId="7" xfId="0" applyNumberFormat="1" applyFont="1" applyFill="1" applyBorder="1" applyAlignment="1">
      <alignment horizontal="right" vertical="center"/>
    </xf>
    <xf numFmtId="166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66" fontId="11" fillId="5" borderId="7" xfId="0" applyNumberFormat="1" applyFont="1" applyFill="1" applyBorder="1" applyAlignment="1">
      <alignment horizontal="left" vertical="center"/>
    </xf>
    <xf numFmtId="38" fontId="0" fillId="0" borderId="0" xfId="0" applyNumberFormat="1"/>
    <xf numFmtId="165" fontId="10" fillId="4" borderId="5" xfId="1" applyNumberFormat="1" applyFont="1" applyFill="1" applyBorder="1" applyAlignment="1">
      <alignment horizontal="center" vertical="center" wrapText="1"/>
    </xf>
    <xf numFmtId="165" fontId="11" fillId="0" borderId="7" xfId="1" applyNumberFormat="1" applyFont="1" applyBorder="1" applyAlignment="1">
      <alignment horizontal="right" vertical="center"/>
    </xf>
    <xf numFmtId="165" fontId="12" fillId="0" borderId="7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1" fillId="0" borderId="8" xfId="0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/>
    <xf numFmtId="165" fontId="7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38" fontId="13" fillId="5" borderId="7" xfId="0" applyNumberFormat="1" applyFont="1" applyFill="1" applyBorder="1" applyAlignment="1">
      <alignment horizontal="right" vertical="center"/>
    </xf>
    <xf numFmtId="38" fontId="13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165" fontId="2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38" fontId="14" fillId="0" borderId="0" xfId="0" applyNumberFormat="1" applyFont="1"/>
    <xf numFmtId="0" fontId="10" fillId="4" borderId="9" xfId="0" applyFont="1" applyFill="1" applyBorder="1" applyAlignment="1">
      <alignment horizontal="center" vertical="center" wrapText="1"/>
    </xf>
    <xf numFmtId="38" fontId="0" fillId="0" borderId="0" xfId="0" applyNumberFormat="1" applyFont="1"/>
    <xf numFmtId="0" fontId="0" fillId="0" borderId="0" xfId="0" applyFont="1"/>
    <xf numFmtId="165" fontId="15" fillId="3" borderId="1" xfId="0" applyNumberFormat="1" applyFont="1" applyFill="1" applyBorder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4" fontId="15" fillId="3" borderId="2" xfId="0" quotePrefix="1" applyNumberFormat="1" applyFont="1" applyFill="1" applyBorder="1" applyAlignment="1">
      <alignment horizontal="center" vertical="center"/>
    </xf>
    <xf numFmtId="14" fontId="15" fillId="3" borderId="4" xfId="0" quotePrefix="1" applyNumberFormat="1" applyFont="1" applyFill="1" applyBorder="1" applyAlignment="1">
      <alignment horizontal="center" vertical="center"/>
    </xf>
    <xf numFmtId="14" fontId="15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6" zoomScale="90" zoomScaleNormal="90" workbookViewId="0">
      <selection activeCell="I21" sqref="I21"/>
    </sheetView>
  </sheetViews>
  <sheetFormatPr defaultRowHeight="15" x14ac:dyDescent="0.25"/>
  <cols>
    <col min="1" max="1" width="15.5703125" customWidth="1"/>
    <col min="2" max="2" width="40.7109375" style="50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8.42578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38.25" customHeight="1" x14ac:dyDescent="0.25">
      <c r="A1" s="67" t="s">
        <v>12</v>
      </c>
      <c r="B1" s="67"/>
      <c r="C1" s="67"/>
      <c r="D1" s="67"/>
      <c r="E1" s="67"/>
      <c r="F1" s="67"/>
      <c r="G1" s="67"/>
    </row>
    <row r="2" spans="1:11" ht="36" customHeight="1" x14ac:dyDescent="0.25">
      <c r="A2" s="11" t="s">
        <v>1</v>
      </c>
      <c r="B2" s="12" t="s">
        <v>2</v>
      </c>
      <c r="C2" s="17" t="s">
        <v>3</v>
      </c>
      <c r="D2" s="17" t="s">
        <v>0</v>
      </c>
      <c r="E2" s="12" t="s">
        <v>4</v>
      </c>
      <c r="F2" s="12" t="s">
        <v>5</v>
      </c>
      <c r="G2" s="12" t="s">
        <v>10</v>
      </c>
      <c r="H2" s="6"/>
      <c r="I2" s="6"/>
    </row>
    <row r="3" spans="1:11" ht="27" customHeight="1" x14ac:dyDescent="0.25">
      <c r="A3" s="20"/>
      <c r="B3" s="21" t="s">
        <v>9</v>
      </c>
      <c r="C3" s="75">
        <v>152465116.47999999</v>
      </c>
      <c r="D3" s="76"/>
      <c r="E3" s="21"/>
      <c r="F3" s="21"/>
      <c r="G3" s="21"/>
      <c r="H3" s="24"/>
      <c r="I3" s="6"/>
      <c r="J3" s="23"/>
    </row>
    <row r="4" spans="1:11" ht="33.75" customHeight="1" x14ac:dyDescent="0.25">
      <c r="A4" s="10"/>
      <c r="B4" s="48" t="s">
        <v>13</v>
      </c>
      <c r="C4" s="7">
        <v>91063230</v>
      </c>
      <c r="D4" s="7">
        <v>7285058</v>
      </c>
      <c r="E4" s="7"/>
      <c r="F4" s="8"/>
      <c r="G4" s="8"/>
      <c r="H4" s="23"/>
      <c r="I4" s="6"/>
      <c r="J4" s="23"/>
    </row>
    <row r="5" spans="1:11" ht="33.75" customHeight="1" x14ac:dyDescent="0.25">
      <c r="A5" s="10"/>
      <c r="B5" s="48" t="s">
        <v>68</v>
      </c>
      <c r="C5" s="7">
        <v>44169934</v>
      </c>
      <c r="D5" s="7">
        <v>3533594</v>
      </c>
      <c r="E5" s="7"/>
      <c r="F5" s="8"/>
      <c r="G5" s="8"/>
      <c r="I5" s="6"/>
      <c r="J5" s="23"/>
    </row>
    <row r="6" spans="1:11" ht="33.75" customHeight="1" x14ac:dyDescent="0.25">
      <c r="A6" s="10"/>
      <c r="B6" s="48" t="s">
        <v>85</v>
      </c>
      <c r="C6" s="7">
        <v>11105500</v>
      </c>
      <c r="D6" s="7">
        <v>888440</v>
      </c>
      <c r="E6" s="7"/>
      <c r="F6" s="8"/>
      <c r="G6" s="8"/>
      <c r="I6" s="6"/>
    </row>
    <row r="7" spans="1:11" ht="33.75" customHeight="1" x14ac:dyDescent="0.25">
      <c r="A7" s="10"/>
      <c r="B7" s="48" t="s">
        <v>94</v>
      </c>
      <c r="C7" s="7">
        <v>0</v>
      </c>
      <c r="D7" s="7">
        <v>0</v>
      </c>
      <c r="E7" s="7"/>
      <c r="F7" s="8"/>
      <c r="G7" s="8"/>
      <c r="H7" s="23"/>
      <c r="I7" s="23"/>
    </row>
    <row r="8" spans="1:11" ht="33.75" customHeight="1" x14ac:dyDescent="0.25">
      <c r="A8" s="10"/>
      <c r="B8" s="48" t="s">
        <v>98</v>
      </c>
      <c r="C8" s="7">
        <v>0</v>
      </c>
      <c r="D8" s="7">
        <v>0</v>
      </c>
      <c r="E8" s="7"/>
      <c r="F8" s="8"/>
      <c r="G8" s="8"/>
      <c r="H8" s="23"/>
      <c r="I8" s="24"/>
    </row>
    <row r="9" spans="1:11" ht="33.75" customHeight="1" x14ac:dyDescent="0.25">
      <c r="A9" s="10"/>
      <c r="B9" s="48" t="s">
        <v>108</v>
      </c>
      <c r="C9" s="7">
        <v>0</v>
      </c>
      <c r="D9" s="7">
        <v>0</v>
      </c>
      <c r="E9" s="7"/>
      <c r="F9" s="8"/>
      <c r="G9" s="8"/>
      <c r="I9" s="6"/>
    </row>
    <row r="10" spans="1:11" ht="33.75" customHeight="1" x14ac:dyDescent="0.25">
      <c r="A10" s="10"/>
      <c r="B10" s="48" t="s">
        <v>112</v>
      </c>
      <c r="C10" s="7">
        <v>0</v>
      </c>
      <c r="D10" s="7">
        <v>0</v>
      </c>
      <c r="E10" s="7"/>
      <c r="F10" s="8"/>
      <c r="G10" s="8"/>
      <c r="I10" s="6"/>
    </row>
    <row r="11" spans="1:11" ht="33.75" customHeight="1" x14ac:dyDescent="0.25">
      <c r="A11" s="10"/>
      <c r="B11" s="48" t="s">
        <v>113</v>
      </c>
      <c r="C11" s="7">
        <v>0</v>
      </c>
      <c r="D11" s="7">
        <v>0</v>
      </c>
      <c r="E11" s="7"/>
      <c r="F11" s="8"/>
      <c r="G11" s="8"/>
      <c r="I11" s="6"/>
    </row>
    <row r="12" spans="1:11" ht="33.75" customHeight="1" x14ac:dyDescent="0.25">
      <c r="A12" s="10"/>
      <c r="B12" s="48" t="s">
        <v>114</v>
      </c>
      <c r="C12" s="7">
        <v>0</v>
      </c>
      <c r="D12" s="7">
        <v>0</v>
      </c>
      <c r="E12" s="7"/>
      <c r="F12" s="8"/>
      <c r="G12" s="8"/>
      <c r="I12" s="6"/>
    </row>
    <row r="13" spans="1:11" ht="33.75" customHeight="1" x14ac:dyDescent="0.25">
      <c r="A13" s="10"/>
      <c r="B13" s="48" t="s">
        <v>115</v>
      </c>
      <c r="C13" s="7">
        <v>10061070</v>
      </c>
      <c r="D13" s="7">
        <v>804885</v>
      </c>
      <c r="E13" s="7"/>
      <c r="F13" s="8"/>
      <c r="G13" s="8"/>
      <c r="I13" s="6"/>
    </row>
    <row r="14" spans="1:11" ht="33.75" customHeight="1" x14ac:dyDescent="0.25">
      <c r="A14" s="10"/>
      <c r="B14" s="48" t="s">
        <v>142</v>
      </c>
      <c r="C14" s="7">
        <v>20016027</v>
      </c>
      <c r="D14" s="7">
        <v>1601280</v>
      </c>
      <c r="E14" s="7"/>
      <c r="F14" s="8"/>
      <c r="G14" s="8"/>
      <c r="I14" s="6"/>
    </row>
    <row r="15" spans="1:11" ht="33" customHeight="1" x14ac:dyDescent="0.25">
      <c r="A15" s="10"/>
      <c r="B15" s="48" t="s">
        <v>163</v>
      </c>
      <c r="C15" s="7">
        <v>27860169</v>
      </c>
      <c r="D15" s="7">
        <v>2228812</v>
      </c>
      <c r="E15" s="7"/>
      <c r="F15" s="8"/>
      <c r="G15" s="9"/>
      <c r="I15" s="6"/>
    </row>
    <row r="16" spans="1:11" ht="24.75" customHeight="1" x14ac:dyDescent="0.25">
      <c r="A16" s="68" t="s">
        <v>6</v>
      </c>
      <c r="B16" s="69"/>
      <c r="C16" s="13">
        <f>SUM(C4:C15)</f>
        <v>204275930</v>
      </c>
      <c r="D16" s="13">
        <f>SUM(D4:D15)</f>
        <v>16342069</v>
      </c>
      <c r="E16" s="13"/>
      <c r="F16" s="14"/>
      <c r="G16" s="13"/>
      <c r="I16" s="23"/>
      <c r="K16" s="23"/>
    </row>
    <row r="17" spans="1:9" ht="26.25" customHeight="1" x14ac:dyDescent="0.25">
      <c r="A17" s="10" t="s">
        <v>56</v>
      </c>
      <c r="B17" s="49" t="s">
        <v>55</v>
      </c>
      <c r="C17" s="7"/>
      <c r="D17" s="7"/>
      <c r="E17" s="7">
        <v>5265739</v>
      </c>
      <c r="F17" s="8"/>
      <c r="G17" s="9"/>
    </row>
    <row r="18" spans="1:9" ht="26.25" customHeight="1" x14ac:dyDescent="0.25">
      <c r="A18" s="10" t="s">
        <v>95</v>
      </c>
      <c r="B18" s="49" t="s">
        <v>50</v>
      </c>
      <c r="C18" s="7"/>
      <c r="D18" s="7"/>
      <c r="E18" s="7">
        <v>27870332</v>
      </c>
      <c r="F18" s="8"/>
      <c r="G18" s="9"/>
      <c r="H18" s="22"/>
    </row>
    <row r="19" spans="1:9" ht="26.25" customHeight="1" x14ac:dyDescent="0.25">
      <c r="A19" s="10" t="s">
        <v>101</v>
      </c>
      <c r="B19" s="49" t="s">
        <v>50</v>
      </c>
      <c r="C19" s="7"/>
      <c r="D19" s="7"/>
      <c r="E19" s="7">
        <v>22379707</v>
      </c>
      <c r="F19" s="8"/>
      <c r="G19" s="9"/>
      <c r="H19" s="22"/>
    </row>
    <row r="20" spans="1:9" ht="26.25" customHeight="1" x14ac:dyDescent="0.25">
      <c r="A20" s="57" t="s">
        <v>107</v>
      </c>
      <c r="B20" s="49" t="s">
        <v>50</v>
      </c>
      <c r="C20" s="7"/>
      <c r="D20" s="7"/>
      <c r="E20" s="7">
        <v>949787</v>
      </c>
      <c r="F20" s="8"/>
      <c r="G20" s="9"/>
      <c r="H20" s="22"/>
    </row>
    <row r="21" spans="1:9" ht="27.75" customHeight="1" x14ac:dyDescent="0.25">
      <c r="A21" s="70" t="s">
        <v>7</v>
      </c>
      <c r="B21" s="71"/>
      <c r="C21" s="13"/>
      <c r="D21" s="13"/>
      <c r="E21" s="13">
        <f>SUM(E17:E20)</f>
        <v>56465565</v>
      </c>
      <c r="F21" s="14"/>
      <c r="G21" s="15"/>
      <c r="H21" s="23"/>
      <c r="I21" s="23"/>
    </row>
    <row r="22" spans="1:9" ht="33.75" customHeight="1" x14ac:dyDescent="0.25">
      <c r="A22" s="10" t="s">
        <v>110</v>
      </c>
      <c r="B22" s="49" t="s">
        <v>111</v>
      </c>
      <c r="C22" s="7"/>
      <c r="D22" s="7"/>
      <c r="E22" s="7"/>
      <c r="F22" s="8">
        <v>19132992</v>
      </c>
      <c r="G22" s="9"/>
      <c r="I22" s="23"/>
    </row>
    <row r="23" spans="1:9" ht="51" customHeight="1" x14ac:dyDescent="0.25">
      <c r="A23" s="10" t="s">
        <v>80</v>
      </c>
      <c r="B23" s="56" t="s">
        <v>109</v>
      </c>
      <c r="C23" s="7"/>
      <c r="D23" s="7"/>
      <c r="E23" s="7"/>
      <c r="F23" s="8">
        <v>7174872</v>
      </c>
      <c r="G23" s="9"/>
    </row>
    <row r="24" spans="1:9" ht="24.75" customHeight="1" x14ac:dyDescent="0.25">
      <c r="A24" s="10" t="s">
        <v>80</v>
      </c>
      <c r="B24" s="49" t="s">
        <v>81</v>
      </c>
      <c r="C24" s="7"/>
      <c r="D24" s="7"/>
      <c r="E24" s="7"/>
      <c r="F24" s="8">
        <v>5887652</v>
      </c>
      <c r="G24" s="9"/>
    </row>
    <row r="25" spans="1:9" ht="24.75" customHeight="1" x14ac:dyDescent="0.25">
      <c r="A25" s="10" t="s">
        <v>80</v>
      </c>
      <c r="B25" s="49" t="s">
        <v>82</v>
      </c>
      <c r="C25" s="7"/>
      <c r="D25" s="7"/>
      <c r="E25" s="7"/>
      <c r="F25" s="8">
        <v>7803404</v>
      </c>
      <c r="G25" s="9"/>
    </row>
    <row r="26" spans="1:9" ht="24.75" customHeight="1" x14ac:dyDescent="0.25">
      <c r="A26" s="10" t="s">
        <v>99</v>
      </c>
      <c r="B26" s="49" t="s">
        <v>100</v>
      </c>
      <c r="C26" s="54"/>
      <c r="D26" s="7"/>
      <c r="E26" s="7"/>
      <c r="F26" s="8">
        <v>12230058</v>
      </c>
      <c r="G26" s="9"/>
    </row>
    <row r="27" spans="1:9" ht="48.75" customHeight="1" x14ac:dyDescent="0.25">
      <c r="A27" s="58">
        <v>45297</v>
      </c>
      <c r="B27" s="56" t="s">
        <v>105</v>
      </c>
      <c r="C27" s="59"/>
      <c r="D27" s="60"/>
      <c r="E27" s="60"/>
      <c r="F27" s="61">
        <v>4586273</v>
      </c>
      <c r="G27" s="9"/>
      <c r="H27" s="23"/>
    </row>
    <row r="28" spans="1:9" ht="22.5" customHeight="1" x14ac:dyDescent="0.25">
      <c r="A28" s="68" t="s">
        <v>51</v>
      </c>
      <c r="B28" s="69"/>
      <c r="C28" s="42"/>
      <c r="D28" s="13"/>
      <c r="E28" s="13"/>
      <c r="F28" s="13">
        <f>SUM(F22:F27)</f>
        <v>56815251</v>
      </c>
      <c r="G28" s="14"/>
      <c r="H28" s="23"/>
      <c r="I28" s="16"/>
    </row>
    <row r="29" spans="1:9" ht="26.25" customHeight="1" x14ac:dyDescent="0.25">
      <c r="A29" s="52">
        <v>45415</v>
      </c>
      <c r="B29" s="53" t="s">
        <v>83</v>
      </c>
      <c r="C29" s="43"/>
      <c r="D29" s="43"/>
      <c r="E29" s="44"/>
      <c r="F29" s="45"/>
      <c r="G29" s="51">
        <v>86515715</v>
      </c>
      <c r="I29" s="16"/>
    </row>
    <row r="30" spans="1:9" ht="26.25" customHeight="1" x14ac:dyDescent="0.25">
      <c r="A30" s="52">
        <v>45455</v>
      </c>
      <c r="B30" s="53" t="s">
        <v>164</v>
      </c>
      <c r="C30" s="43"/>
      <c r="D30" s="43"/>
      <c r="E30" s="44"/>
      <c r="F30" s="45"/>
      <c r="G30" s="51">
        <v>115186504</v>
      </c>
      <c r="I30" s="16"/>
    </row>
    <row r="31" spans="1:9" ht="26.25" customHeight="1" x14ac:dyDescent="0.25">
      <c r="A31" s="52" t="s">
        <v>165</v>
      </c>
      <c r="B31" s="53" t="s">
        <v>164</v>
      </c>
      <c r="C31" s="43"/>
      <c r="D31" s="43"/>
      <c r="E31" s="44"/>
      <c r="F31" s="45"/>
      <c r="G31" s="51">
        <v>4214488</v>
      </c>
      <c r="I31" s="16"/>
    </row>
    <row r="32" spans="1:9" ht="26.25" customHeight="1" x14ac:dyDescent="0.25">
      <c r="A32" s="68" t="s">
        <v>8</v>
      </c>
      <c r="B32" s="77"/>
      <c r="C32" s="13"/>
      <c r="D32" s="13"/>
      <c r="E32" s="13"/>
      <c r="F32" s="13"/>
      <c r="G32" s="13">
        <f>SUM(G29:G31)</f>
        <v>205916707</v>
      </c>
      <c r="I32" s="16"/>
    </row>
    <row r="33" spans="1:10" ht="39.75" customHeight="1" x14ac:dyDescent="0.25">
      <c r="A33" s="72" t="s">
        <v>11</v>
      </c>
      <c r="B33" s="73"/>
      <c r="C33" s="73"/>
      <c r="D33" s="73"/>
      <c r="E33" s="73"/>
      <c r="F33" s="74"/>
      <c r="G33" s="66">
        <f>C3+C16+D16-E21-F28-G32</f>
        <v>53885592.480000019</v>
      </c>
      <c r="H33" s="23"/>
      <c r="I33" s="16"/>
      <c r="J33" s="23"/>
    </row>
    <row r="34" spans="1:10" ht="15.75" x14ac:dyDescent="0.25">
      <c r="A34" s="1"/>
      <c r="B34" s="4"/>
      <c r="C34" s="18"/>
      <c r="D34" s="18"/>
      <c r="E34" s="2"/>
      <c r="G34" s="25"/>
      <c r="I34" s="16"/>
      <c r="J34" s="23"/>
    </row>
    <row r="35" spans="1:10" ht="15.75" x14ac:dyDescent="0.25">
      <c r="A35" s="1"/>
      <c r="B35" s="4"/>
      <c r="C35" s="18"/>
      <c r="D35" s="18"/>
      <c r="E35" s="2"/>
      <c r="G35" s="26"/>
      <c r="I35" s="16"/>
    </row>
    <row r="36" spans="1:10" ht="15.75" x14ac:dyDescent="0.25">
      <c r="A36" s="1"/>
      <c r="B36" s="4"/>
      <c r="C36" s="18"/>
      <c r="D36" s="18"/>
      <c r="E36" s="2"/>
      <c r="G36" s="23"/>
      <c r="I36" s="16"/>
    </row>
    <row r="37" spans="1:10" ht="15.75" x14ac:dyDescent="0.25">
      <c r="A37" s="5"/>
      <c r="C37" s="19"/>
      <c r="D37" s="19"/>
      <c r="E37" s="3"/>
      <c r="G37" s="23"/>
      <c r="I37" s="16"/>
    </row>
    <row r="38" spans="1:10" x14ac:dyDescent="0.25">
      <c r="G38" s="23"/>
    </row>
    <row r="39" spans="1:10" x14ac:dyDescent="0.25">
      <c r="G39" s="23"/>
      <c r="I39" s="22"/>
    </row>
  </sheetData>
  <mergeCells count="7">
    <mergeCell ref="A1:G1"/>
    <mergeCell ref="A16:B16"/>
    <mergeCell ref="A21:B21"/>
    <mergeCell ref="A33:F33"/>
    <mergeCell ref="C3:D3"/>
    <mergeCell ref="A32:B32"/>
    <mergeCell ref="A28:B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8"/>
  <sheetViews>
    <sheetView topLeftCell="A4" zoomScaleNormal="100" workbookViewId="0">
      <selection activeCell="N15" sqref="N15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33.140625" customWidth="1"/>
    <col min="6" max="6" width="17.140625" style="36" customWidth="1"/>
    <col min="7" max="7" width="11.42578125" style="22" customWidth="1"/>
    <col min="8" max="8" width="15.7109375" style="36" customWidth="1"/>
    <col min="9" max="9" width="34.28515625" customWidth="1"/>
    <col min="10" max="10" width="21.42578125" customWidth="1"/>
  </cols>
  <sheetData>
    <row r="1" spans="1:10" ht="27.75" customHeight="1" x14ac:dyDescent="0.25">
      <c r="A1" s="80" t="s">
        <v>14</v>
      </c>
      <c r="B1" s="80"/>
      <c r="C1" s="80"/>
      <c r="D1" s="80"/>
      <c r="E1" s="80"/>
      <c r="F1" s="80"/>
      <c r="G1" s="80"/>
      <c r="H1" s="80"/>
      <c r="I1" s="80"/>
    </row>
    <row r="2" spans="1:10" ht="27.75" customHeight="1" x14ac:dyDescent="0.25">
      <c r="A2" s="81" t="s">
        <v>15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37" t="s">
        <v>0</v>
      </c>
      <c r="H3" s="29" t="s">
        <v>48</v>
      </c>
      <c r="I3" s="28" t="s">
        <v>21</v>
      </c>
      <c r="J3" s="28" t="s">
        <v>22</v>
      </c>
    </row>
    <row r="4" spans="1:10" ht="22.5" customHeight="1" outlineLevel="1" x14ac:dyDescent="0.25">
      <c r="B4" s="32">
        <v>45297</v>
      </c>
      <c r="C4" s="33" t="s">
        <v>23</v>
      </c>
      <c r="D4" s="33" t="s">
        <v>24</v>
      </c>
      <c r="E4" s="33" t="s">
        <v>25</v>
      </c>
      <c r="F4" s="34">
        <v>9597540</v>
      </c>
      <c r="G4" s="38">
        <v>767803</v>
      </c>
      <c r="H4" s="34">
        <f>F4+G4</f>
        <v>10365343</v>
      </c>
      <c r="I4" s="33" t="s">
        <v>26</v>
      </c>
      <c r="J4" s="33" t="s">
        <v>27</v>
      </c>
    </row>
    <row r="5" spans="1:10" ht="22.5" customHeight="1" outlineLevel="1" x14ac:dyDescent="0.25">
      <c r="B5" s="32">
        <v>45299</v>
      </c>
      <c r="C5" s="33" t="s">
        <v>28</v>
      </c>
      <c r="D5" s="33" t="s">
        <v>24</v>
      </c>
      <c r="E5" s="33" t="s">
        <v>29</v>
      </c>
      <c r="F5" s="34">
        <v>9783954</v>
      </c>
      <c r="G5" s="38">
        <v>782716</v>
      </c>
      <c r="H5" s="34">
        <f t="shared" ref="H5:H15" si="0">F5+G5</f>
        <v>10566670</v>
      </c>
      <c r="I5" s="33" t="s">
        <v>26</v>
      </c>
      <c r="J5" s="33" t="s">
        <v>27</v>
      </c>
    </row>
    <row r="6" spans="1:10" ht="22.5" customHeight="1" outlineLevel="1" x14ac:dyDescent="0.25">
      <c r="B6" s="32">
        <v>45303</v>
      </c>
      <c r="C6" s="33" t="s">
        <v>30</v>
      </c>
      <c r="D6" s="33" t="s">
        <v>24</v>
      </c>
      <c r="E6" s="33" t="s">
        <v>31</v>
      </c>
      <c r="F6" s="34">
        <v>8938454</v>
      </c>
      <c r="G6" s="38">
        <v>715076</v>
      </c>
      <c r="H6" s="34">
        <f t="shared" si="0"/>
        <v>9653530</v>
      </c>
      <c r="I6" s="33" t="s">
        <v>26</v>
      </c>
      <c r="J6" s="33" t="s">
        <v>27</v>
      </c>
    </row>
    <row r="7" spans="1:10" ht="22.5" customHeight="1" outlineLevel="1" x14ac:dyDescent="0.25">
      <c r="B7" s="32">
        <v>45304</v>
      </c>
      <c r="C7" s="33" t="s">
        <v>32</v>
      </c>
      <c r="D7" s="33" t="s">
        <v>24</v>
      </c>
      <c r="E7" s="33" t="s">
        <v>33</v>
      </c>
      <c r="F7" s="34">
        <v>8369712</v>
      </c>
      <c r="G7" s="38">
        <v>669577</v>
      </c>
      <c r="H7" s="34">
        <f t="shared" si="0"/>
        <v>9039289</v>
      </c>
      <c r="I7" s="33" t="s">
        <v>26</v>
      </c>
      <c r="J7" s="33" t="s">
        <v>27</v>
      </c>
    </row>
    <row r="8" spans="1:10" ht="22.5" customHeight="1" outlineLevel="1" x14ac:dyDescent="0.25">
      <c r="B8" s="32">
        <v>45308</v>
      </c>
      <c r="C8" s="33" t="s">
        <v>34</v>
      </c>
      <c r="D8" s="33" t="s">
        <v>24</v>
      </c>
      <c r="E8" s="33" t="s">
        <v>35</v>
      </c>
      <c r="F8" s="34">
        <v>7353400</v>
      </c>
      <c r="G8" s="38">
        <v>588272</v>
      </c>
      <c r="H8" s="34">
        <f t="shared" si="0"/>
        <v>7941672</v>
      </c>
      <c r="I8" s="33" t="s">
        <v>26</v>
      </c>
      <c r="J8" s="33" t="s">
        <v>27</v>
      </c>
    </row>
    <row r="9" spans="1:10" ht="22.5" customHeight="1" outlineLevel="1" x14ac:dyDescent="0.25">
      <c r="B9" s="32">
        <v>45310</v>
      </c>
      <c r="C9" s="33" t="s">
        <v>36</v>
      </c>
      <c r="D9" s="33" t="s">
        <v>37</v>
      </c>
      <c r="E9" s="33" t="s">
        <v>52</v>
      </c>
      <c r="F9" s="34">
        <v>-66500</v>
      </c>
      <c r="G9" s="39">
        <v>-6650</v>
      </c>
      <c r="H9" s="34">
        <f t="shared" si="0"/>
        <v>-73150</v>
      </c>
      <c r="I9" s="33" t="s">
        <v>26</v>
      </c>
      <c r="J9" s="33" t="s">
        <v>27</v>
      </c>
    </row>
    <row r="10" spans="1:10" ht="22.5" customHeight="1" outlineLevel="1" x14ac:dyDescent="0.25">
      <c r="B10" s="32">
        <v>45310</v>
      </c>
      <c r="C10" s="33" t="s">
        <v>38</v>
      </c>
      <c r="D10" s="33" t="s">
        <v>37</v>
      </c>
      <c r="E10" s="33" t="s">
        <v>53</v>
      </c>
      <c r="F10" s="34">
        <v>-2770173</v>
      </c>
      <c r="G10" s="39">
        <v>-277017</v>
      </c>
      <c r="H10" s="34">
        <f t="shared" si="0"/>
        <v>-3047190</v>
      </c>
      <c r="I10" s="33" t="s">
        <v>26</v>
      </c>
      <c r="J10" s="33" t="s">
        <v>27</v>
      </c>
    </row>
    <row r="11" spans="1:10" ht="22.5" customHeight="1" outlineLevel="1" x14ac:dyDescent="0.25">
      <c r="B11" s="32">
        <v>45310</v>
      </c>
      <c r="C11" s="33" t="s">
        <v>39</v>
      </c>
      <c r="D11" s="33" t="s">
        <v>37</v>
      </c>
      <c r="E11" s="33" t="s">
        <v>54</v>
      </c>
      <c r="F11" s="34">
        <v>-1950363</v>
      </c>
      <c r="G11" s="39">
        <v>-195036</v>
      </c>
      <c r="H11" s="34">
        <f t="shared" si="0"/>
        <v>-2145399</v>
      </c>
      <c r="I11" s="33" t="s">
        <v>26</v>
      </c>
      <c r="J11" s="33" t="s">
        <v>27</v>
      </c>
    </row>
    <row r="12" spans="1:10" ht="22.5" customHeight="1" outlineLevel="1" x14ac:dyDescent="0.25">
      <c r="B12" s="32">
        <v>45313</v>
      </c>
      <c r="C12" s="33" t="s">
        <v>40</v>
      </c>
      <c r="D12" s="33" t="s">
        <v>24</v>
      </c>
      <c r="E12" s="33" t="s">
        <v>41</v>
      </c>
      <c r="F12" s="34">
        <v>11848664</v>
      </c>
      <c r="G12" s="38">
        <v>947893</v>
      </c>
      <c r="H12" s="34">
        <f t="shared" si="0"/>
        <v>12796557</v>
      </c>
      <c r="I12" s="33" t="s">
        <v>26</v>
      </c>
      <c r="J12" s="33" t="s">
        <v>27</v>
      </c>
    </row>
    <row r="13" spans="1:10" ht="22.5" customHeight="1" outlineLevel="1" x14ac:dyDescent="0.25">
      <c r="B13" s="32">
        <v>45316</v>
      </c>
      <c r="C13" s="33" t="s">
        <v>42</v>
      </c>
      <c r="D13" s="33" t="s">
        <v>24</v>
      </c>
      <c r="E13" s="33" t="s">
        <v>43</v>
      </c>
      <c r="F13" s="34">
        <v>9776300</v>
      </c>
      <c r="G13" s="38">
        <v>782104</v>
      </c>
      <c r="H13" s="34">
        <f t="shared" si="0"/>
        <v>10558404</v>
      </c>
      <c r="I13" s="33" t="s">
        <v>26</v>
      </c>
      <c r="J13" s="33" t="s">
        <v>27</v>
      </c>
    </row>
    <row r="14" spans="1:10" ht="22.5" customHeight="1" outlineLevel="1" x14ac:dyDescent="0.25">
      <c r="B14" s="32">
        <v>45320</v>
      </c>
      <c r="C14" s="33" t="s">
        <v>44</v>
      </c>
      <c r="D14" s="33" t="s">
        <v>24</v>
      </c>
      <c r="E14" s="33" t="s">
        <v>45</v>
      </c>
      <c r="F14" s="34">
        <v>13737424</v>
      </c>
      <c r="G14" s="38">
        <v>1098994</v>
      </c>
      <c r="H14" s="34">
        <f t="shared" si="0"/>
        <v>14836418</v>
      </c>
      <c r="I14" s="33" t="s">
        <v>26</v>
      </c>
      <c r="J14" s="33" t="s">
        <v>27</v>
      </c>
    </row>
    <row r="15" spans="1:10" ht="22.5" customHeight="1" outlineLevel="1" x14ac:dyDescent="0.25">
      <c r="B15" s="32">
        <v>45322</v>
      </c>
      <c r="C15" s="33" t="s">
        <v>46</v>
      </c>
      <c r="D15" s="33" t="s">
        <v>24</v>
      </c>
      <c r="E15" s="33" t="s">
        <v>47</v>
      </c>
      <c r="F15" s="34">
        <v>11657782</v>
      </c>
      <c r="G15" s="38">
        <v>932623</v>
      </c>
      <c r="H15" s="34">
        <f t="shared" si="0"/>
        <v>12590405</v>
      </c>
      <c r="I15" s="33" t="s">
        <v>26</v>
      </c>
      <c r="J15" s="33" t="s">
        <v>27</v>
      </c>
    </row>
    <row r="16" spans="1:10" x14ac:dyDescent="0.25">
      <c r="B16" s="35"/>
      <c r="E16" s="40"/>
      <c r="F16" s="31"/>
      <c r="H16" s="31"/>
    </row>
    <row r="17" spans="5:8" x14ac:dyDescent="0.25">
      <c r="E17" s="41" t="s">
        <v>49</v>
      </c>
      <c r="F17" s="36">
        <f>SUM(F4:F8)+SUM(F12:F15)</f>
        <v>91063230</v>
      </c>
      <c r="G17" s="36">
        <f t="shared" ref="G17" si="1">SUM(G4:G8)+SUM(G12:G15)</f>
        <v>7285058</v>
      </c>
      <c r="H17" s="36">
        <f>SUM(H4:H8)+SUM(H12:H15)</f>
        <v>98348288</v>
      </c>
    </row>
    <row r="18" spans="5:8" x14ac:dyDescent="0.25">
      <c r="E18" s="41" t="s">
        <v>50</v>
      </c>
      <c r="F18" s="36">
        <f>SUM(F9:F11)</f>
        <v>-4787036</v>
      </c>
      <c r="G18" s="36">
        <f t="shared" ref="G18:H18" si="2">SUM(G9:G11)</f>
        <v>-478703</v>
      </c>
      <c r="H18" s="36">
        <f t="shared" si="2"/>
        <v>-5265739</v>
      </c>
    </row>
  </sheetData>
  <mergeCells count="2">
    <mergeCell ref="A1:I1"/>
    <mergeCell ref="A2:I2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tabSelected="1" zoomScaleNormal="100" workbookViewId="0">
      <selection activeCell="F13" sqref="F13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26.7109375" customWidth="1"/>
    <col min="6" max="6" width="17.140625" style="36" customWidth="1"/>
    <col min="7" max="7" width="15.7109375" style="36" customWidth="1"/>
    <col min="8" max="8" width="13.28515625" customWidth="1"/>
    <col min="9" max="9" width="33.28515625" customWidth="1"/>
    <col min="10" max="10" width="21.42578125" customWidth="1"/>
  </cols>
  <sheetData>
    <row r="1" spans="1:10" ht="27.75" customHeight="1" x14ac:dyDescent="0.3">
      <c r="A1" s="78" t="s">
        <v>123</v>
      </c>
      <c r="B1" s="78"/>
      <c r="C1" s="78"/>
      <c r="D1" s="78"/>
      <c r="E1" s="78"/>
      <c r="F1" s="78"/>
      <c r="G1" s="78"/>
      <c r="H1" s="78"/>
      <c r="I1" s="78"/>
    </row>
    <row r="2" spans="1:10" ht="27.75" customHeight="1" x14ac:dyDescent="0.25">
      <c r="A2" s="79" t="s">
        <v>144</v>
      </c>
      <c r="B2" s="79"/>
      <c r="C2" s="79"/>
      <c r="D2" s="79"/>
      <c r="E2" s="79"/>
      <c r="F2" s="79"/>
      <c r="G2" s="79"/>
      <c r="H2" s="79"/>
      <c r="I2" s="79"/>
    </row>
    <row r="3" spans="1:10" ht="27.7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ht="27.75" customHeight="1" outlineLevel="1" x14ac:dyDescent="0.25">
      <c r="B4" s="32">
        <v>45630</v>
      </c>
      <c r="C4" s="33" t="s">
        <v>145</v>
      </c>
      <c r="D4" s="33" t="s">
        <v>24</v>
      </c>
      <c r="E4" s="33" t="s">
        <v>146</v>
      </c>
      <c r="F4" s="34">
        <v>3265149</v>
      </c>
      <c r="G4" s="34">
        <v>261212</v>
      </c>
      <c r="H4" s="34">
        <f>F4+G4</f>
        <v>3526361</v>
      </c>
      <c r="I4" s="33" t="s">
        <v>26</v>
      </c>
      <c r="J4" s="33" t="s">
        <v>27</v>
      </c>
    </row>
    <row r="5" spans="1:10" ht="27.75" customHeight="1" outlineLevel="1" x14ac:dyDescent="0.25">
      <c r="B5" s="32">
        <v>45632</v>
      </c>
      <c r="C5" s="33" t="s">
        <v>147</v>
      </c>
      <c r="D5" s="33" t="s">
        <v>24</v>
      </c>
      <c r="E5" s="33" t="s">
        <v>148</v>
      </c>
      <c r="F5" s="34">
        <v>1456346</v>
      </c>
      <c r="G5" s="34">
        <v>116508</v>
      </c>
      <c r="H5" s="34">
        <f t="shared" ref="H5:H12" si="0">F5+G5</f>
        <v>1572854</v>
      </c>
      <c r="I5" s="33" t="s">
        <v>26</v>
      </c>
      <c r="J5" s="33" t="s">
        <v>27</v>
      </c>
    </row>
    <row r="6" spans="1:10" ht="27.75" customHeight="1" outlineLevel="1" x14ac:dyDescent="0.25">
      <c r="B6" s="32">
        <v>45635</v>
      </c>
      <c r="C6" s="33" t="s">
        <v>149</v>
      </c>
      <c r="D6" s="33" t="s">
        <v>24</v>
      </c>
      <c r="E6" s="33" t="s">
        <v>150</v>
      </c>
      <c r="F6" s="34">
        <v>2749488</v>
      </c>
      <c r="G6" s="34">
        <v>219959</v>
      </c>
      <c r="H6" s="34">
        <f t="shared" si="0"/>
        <v>2969447</v>
      </c>
      <c r="I6" s="33" t="s">
        <v>26</v>
      </c>
      <c r="J6" s="33" t="s">
        <v>27</v>
      </c>
    </row>
    <row r="7" spans="1:10" ht="27.75" customHeight="1" outlineLevel="1" x14ac:dyDescent="0.25">
      <c r="B7" s="32">
        <v>45638</v>
      </c>
      <c r="C7" s="33" t="s">
        <v>151</v>
      </c>
      <c r="D7" s="33" t="s">
        <v>24</v>
      </c>
      <c r="E7" s="33" t="s">
        <v>152</v>
      </c>
      <c r="F7" s="34">
        <v>1399293</v>
      </c>
      <c r="G7" s="34">
        <v>111943</v>
      </c>
      <c r="H7" s="34">
        <f t="shared" si="0"/>
        <v>1511236</v>
      </c>
      <c r="I7" s="33" t="s">
        <v>26</v>
      </c>
      <c r="J7" s="33" t="s">
        <v>27</v>
      </c>
    </row>
    <row r="8" spans="1:10" ht="27.75" customHeight="1" outlineLevel="1" x14ac:dyDescent="0.25">
      <c r="B8" s="32">
        <v>45642</v>
      </c>
      <c r="C8" s="33" t="s">
        <v>153</v>
      </c>
      <c r="D8" s="33" t="s">
        <v>24</v>
      </c>
      <c r="E8" s="33" t="s">
        <v>154</v>
      </c>
      <c r="F8" s="34">
        <v>3535056</v>
      </c>
      <c r="G8" s="34">
        <v>282804</v>
      </c>
      <c r="H8" s="34">
        <f t="shared" si="0"/>
        <v>3817860</v>
      </c>
      <c r="I8" s="33" t="s">
        <v>26</v>
      </c>
      <c r="J8" s="33" t="s">
        <v>27</v>
      </c>
    </row>
    <row r="9" spans="1:10" ht="27.75" customHeight="1" outlineLevel="1" x14ac:dyDescent="0.25">
      <c r="B9" s="32">
        <v>45647</v>
      </c>
      <c r="C9" s="33" t="s">
        <v>155</v>
      </c>
      <c r="D9" s="33" t="s">
        <v>24</v>
      </c>
      <c r="E9" s="33" t="s">
        <v>156</v>
      </c>
      <c r="F9" s="34">
        <v>1742979</v>
      </c>
      <c r="G9" s="34">
        <v>139438</v>
      </c>
      <c r="H9" s="34">
        <f t="shared" si="0"/>
        <v>1882417</v>
      </c>
      <c r="I9" s="33" t="s">
        <v>26</v>
      </c>
      <c r="J9" s="33" t="s">
        <v>27</v>
      </c>
    </row>
    <row r="10" spans="1:10" ht="27.75" customHeight="1" outlineLevel="1" x14ac:dyDescent="0.25">
      <c r="B10" s="32">
        <v>45654</v>
      </c>
      <c r="C10" s="33" t="s">
        <v>157</v>
      </c>
      <c r="D10" s="33" t="s">
        <v>24</v>
      </c>
      <c r="E10" s="33" t="s">
        <v>158</v>
      </c>
      <c r="F10" s="34">
        <v>1972979</v>
      </c>
      <c r="G10" s="34">
        <v>157838</v>
      </c>
      <c r="H10" s="34">
        <f t="shared" si="0"/>
        <v>2130817</v>
      </c>
      <c r="I10" s="33" t="s">
        <v>26</v>
      </c>
      <c r="J10" s="33" t="s">
        <v>27</v>
      </c>
    </row>
    <row r="11" spans="1:10" ht="27.75" customHeight="1" outlineLevel="1" x14ac:dyDescent="0.25">
      <c r="B11" s="32">
        <v>45657</v>
      </c>
      <c r="C11" s="33" t="s">
        <v>159</v>
      </c>
      <c r="D11" s="33" t="s">
        <v>24</v>
      </c>
      <c r="E11" s="33" t="s">
        <v>160</v>
      </c>
      <c r="F11" s="34">
        <v>8201289</v>
      </c>
      <c r="G11" s="34">
        <v>656103</v>
      </c>
      <c r="H11" s="34">
        <f t="shared" si="0"/>
        <v>8857392</v>
      </c>
      <c r="I11" s="33" t="s">
        <v>26</v>
      </c>
      <c r="J11" s="33" t="s">
        <v>27</v>
      </c>
    </row>
    <row r="12" spans="1:10" ht="27.75" customHeight="1" outlineLevel="1" x14ac:dyDescent="0.25">
      <c r="B12" s="32">
        <v>45657</v>
      </c>
      <c r="C12" s="33" t="s">
        <v>161</v>
      </c>
      <c r="D12" s="33" t="s">
        <v>24</v>
      </c>
      <c r="E12" s="33" t="s">
        <v>162</v>
      </c>
      <c r="F12" s="34">
        <v>3537590</v>
      </c>
      <c r="G12" s="34">
        <v>283007</v>
      </c>
      <c r="H12" s="34">
        <f t="shared" si="0"/>
        <v>3820597</v>
      </c>
      <c r="I12" s="33" t="s">
        <v>26</v>
      </c>
      <c r="J12" s="33" t="s">
        <v>27</v>
      </c>
    </row>
    <row r="13" spans="1:10" ht="15.75" x14ac:dyDescent="0.25">
      <c r="F13" s="62">
        <f>SUM(F4:F12)</f>
        <v>27860169</v>
      </c>
      <c r="G13" s="62">
        <f t="shared" ref="G13:H13" si="1">SUM(G4:G12)</f>
        <v>2228812</v>
      </c>
      <c r="H13" s="62">
        <f t="shared" si="1"/>
        <v>30088981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zoomScaleNormal="100" workbookViewId="0">
      <selection activeCell="H13" sqref="H13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25.42578125" customWidth="1"/>
    <col min="6" max="6" width="15.85546875" style="36" customWidth="1"/>
    <col min="7" max="7" width="15.7109375" style="36" customWidth="1"/>
    <col min="8" max="8" width="16.42578125" customWidth="1"/>
    <col min="9" max="9" width="31.28515625" customWidth="1"/>
    <col min="10" max="10" width="14.28515625" customWidth="1"/>
  </cols>
  <sheetData>
    <row r="1" spans="1:11" ht="29.25" customHeight="1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11" ht="29.25" customHeight="1" x14ac:dyDescent="0.25">
      <c r="A2" s="79" t="s">
        <v>125</v>
      </c>
      <c r="B2" s="79"/>
      <c r="C2" s="79"/>
      <c r="D2" s="79"/>
      <c r="E2" s="79"/>
      <c r="F2" s="79"/>
      <c r="G2" s="79"/>
      <c r="H2" s="79"/>
      <c r="I2" s="79"/>
    </row>
    <row r="3" spans="1:11" ht="29.2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  <c r="K3" s="63" t="s">
        <v>143</v>
      </c>
    </row>
    <row r="4" spans="1:11" ht="29.25" customHeight="1" outlineLevel="1" x14ac:dyDescent="0.25">
      <c r="B4" s="32">
        <v>45600</v>
      </c>
      <c r="C4" s="33" t="s">
        <v>126</v>
      </c>
      <c r="D4" s="33" t="s">
        <v>24</v>
      </c>
      <c r="E4" s="33" t="s">
        <v>127</v>
      </c>
      <c r="F4" s="34">
        <v>2297724</v>
      </c>
      <c r="G4" s="34">
        <v>183818</v>
      </c>
      <c r="H4" s="34">
        <f>F4+G4</f>
        <v>2481542</v>
      </c>
      <c r="I4" s="33" t="s">
        <v>26</v>
      </c>
      <c r="J4" s="33" t="s">
        <v>27</v>
      </c>
      <c r="K4" t="s">
        <v>166</v>
      </c>
    </row>
    <row r="5" spans="1:11" ht="29.25" customHeight="1" outlineLevel="1" x14ac:dyDescent="0.25">
      <c r="B5" s="32">
        <v>45601</v>
      </c>
      <c r="C5" s="33" t="s">
        <v>128</v>
      </c>
      <c r="D5" s="33" t="s">
        <v>24</v>
      </c>
      <c r="E5" s="33" t="s">
        <v>129</v>
      </c>
      <c r="F5" s="34">
        <v>751179</v>
      </c>
      <c r="G5" s="34">
        <v>60094</v>
      </c>
      <c r="H5" s="34">
        <f t="shared" ref="H5:H11" si="0">F5+G5</f>
        <v>811273</v>
      </c>
      <c r="I5" s="33" t="s">
        <v>26</v>
      </c>
      <c r="J5" s="33" t="s">
        <v>27</v>
      </c>
      <c r="K5" t="s">
        <v>166</v>
      </c>
    </row>
    <row r="6" spans="1:11" ht="29.25" customHeight="1" outlineLevel="1" x14ac:dyDescent="0.25">
      <c r="B6" s="32">
        <v>45603</v>
      </c>
      <c r="C6" s="33" t="s">
        <v>130</v>
      </c>
      <c r="D6" s="33" t="s">
        <v>24</v>
      </c>
      <c r="E6" s="33" t="s">
        <v>131</v>
      </c>
      <c r="F6" s="34">
        <v>1487629</v>
      </c>
      <c r="G6" s="34">
        <v>119010</v>
      </c>
      <c r="H6" s="34">
        <f t="shared" si="0"/>
        <v>1606639</v>
      </c>
      <c r="I6" s="33" t="s">
        <v>26</v>
      </c>
      <c r="J6" s="33" t="s">
        <v>27</v>
      </c>
      <c r="K6" t="s">
        <v>166</v>
      </c>
    </row>
    <row r="7" spans="1:11" ht="29.25" customHeight="1" outlineLevel="1" x14ac:dyDescent="0.25">
      <c r="B7" s="32">
        <v>45610</v>
      </c>
      <c r="C7" s="33" t="s">
        <v>132</v>
      </c>
      <c r="D7" s="33" t="s">
        <v>24</v>
      </c>
      <c r="E7" s="33" t="s">
        <v>133</v>
      </c>
      <c r="F7" s="34">
        <v>1443442</v>
      </c>
      <c r="G7" s="34">
        <v>115475</v>
      </c>
      <c r="H7" s="34">
        <f t="shared" si="0"/>
        <v>1558917</v>
      </c>
      <c r="I7" s="33" t="s">
        <v>26</v>
      </c>
      <c r="J7" s="33" t="s">
        <v>27</v>
      </c>
      <c r="K7" t="s">
        <v>166</v>
      </c>
    </row>
    <row r="8" spans="1:11" ht="29.25" customHeight="1" outlineLevel="1" x14ac:dyDescent="0.25">
      <c r="B8" s="32">
        <v>45614</v>
      </c>
      <c r="C8" s="33" t="s">
        <v>134</v>
      </c>
      <c r="D8" s="33" t="s">
        <v>24</v>
      </c>
      <c r="E8" s="33" t="s">
        <v>135</v>
      </c>
      <c r="F8" s="34">
        <v>6993104</v>
      </c>
      <c r="G8" s="34">
        <v>559448</v>
      </c>
      <c r="H8" s="34">
        <f t="shared" si="0"/>
        <v>7552552</v>
      </c>
      <c r="I8" s="33" t="s">
        <v>26</v>
      </c>
      <c r="J8" s="33" t="s">
        <v>27</v>
      </c>
      <c r="K8" t="s">
        <v>166</v>
      </c>
    </row>
    <row r="9" spans="1:11" ht="29.25" customHeight="1" outlineLevel="1" x14ac:dyDescent="0.25">
      <c r="B9" s="32">
        <v>45618</v>
      </c>
      <c r="C9" s="33" t="s">
        <v>136</v>
      </c>
      <c r="D9" s="33" t="s">
        <v>24</v>
      </c>
      <c r="E9" s="33" t="s">
        <v>137</v>
      </c>
      <c r="F9" s="34">
        <v>2355714</v>
      </c>
      <c r="G9" s="34">
        <v>188457</v>
      </c>
      <c r="H9" s="34">
        <f t="shared" si="0"/>
        <v>2544171</v>
      </c>
      <c r="I9" s="33" t="s">
        <v>26</v>
      </c>
      <c r="J9" s="33" t="s">
        <v>27</v>
      </c>
      <c r="K9" t="s">
        <v>166</v>
      </c>
    </row>
    <row r="10" spans="1:11" ht="29.25" customHeight="1" outlineLevel="1" x14ac:dyDescent="0.25">
      <c r="B10" s="32">
        <v>45621</v>
      </c>
      <c r="C10" s="33" t="s">
        <v>138</v>
      </c>
      <c r="D10" s="33" t="s">
        <v>24</v>
      </c>
      <c r="E10" s="33" t="s">
        <v>139</v>
      </c>
      <c r="F10" s="34">
        <v>2962004</v>
      </c>
      <c r="G10" s="34">
        <v>236960</v>
      </c>
      <c r="H10" s="34">
        <f t="shared" si="0"/>
        <v>3198964</v>
      </c>
      <c r="I10" s="33" t="s">
        <v>26</v>
      </c>
      <c r="J10" s="33" t="s">
        <v>27</v>
      </c>
      <c r="K10" t="s">
        <v>166</v>
      </c>
    </row>
    <row r="11" spans="1:11" ht="29.25" customHeight="1" outlineLevel="1" x14ac:dyDescent="0.25">
      <c r="B11" s="32">
        <v>45625</v>
      </c>
      <c r="C11" s="33" t="s">
        <v>140</v>
      </c>
      <c r="D11" s="33" t="s">
        <v>24</v>
      </c>
      <c r="E11" s="33" t="s">
        <v>141</v>
      </c>
      <c r="F11" s="34">
        <v>1725231</v>
      </c>
      <c r="G11" s="34">
        <v>138018</v>
      </c>
      <c r="H11" s="34">
        <f t="shared" si="0"/>
        <v>1863249</v>
      </c>
      <c r="I11" s="33" t="s">
        <v>26</v>
      </c>
      <c r="J11" s="33" t="s">
        <v>27</v>
      </c>
      <c r="K11" t="s">
        <v>166</v>
      </c>
    </row>
    <row r="12" spans="1:11" ht="15.75" x14ac:dyDescent="0.25">
      <c r="F12" s="62">
        <f>SUM(F4:F11)</f>
        <v>20016027</v>
      </c>
      <c r="G12" s="62">
        <f t="shared" ref="G12" si="1">SUM(G4:G11)</f>
        <v>1601280</v>
      </c>
      <c r="H12" s="62">
        <f>F12+G12</f>
        <v>21617307</v>
      </c>
    </row>
    <row r="13" spans="1:11" x14ac:dyDescent="0.25">
      <c r="F13" s="64"/>
      <c r="G13" s="64"/>
      <c r="H13" s="6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"/>
  <sheetViews>
    <sheetView zoomScaleNormal="100" workbookViewId="0">
      <selection activeCell="K6" sqref="K6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25.28515625" customWidth="1"/>
    <col min="6" max="6" width="14.28515625" style="36" customWidth="1"/>
    <col min="7" max="7" width="15.7109375" style="36" customWidth="1"/>
    <col min="8" max="8" width="14.28515625" customWidth="1"/>
    <col min="9" max="9" width="29.5703125" customWidth="1"/>
    <col min="10" max="10" width="12.5703125" customWidth="1"/>
    <col min="11" max="11" width="10.7109375" bestFit="1" customWidth="1"/>
  </cols>
  <sheetData>
    <row r="1" spans="1:11" ht="28.5" customHeight="1" x14ac:dyDescent="0.3">
      <c r="A1" s="78" t="s">
        <v>123</v>
      </c>
      <c r="B1" s="78"/>
      <c r="C1" s="78"/>
      <c r="D1" s="78"/>
      <c r="E1" s="78"/>
      <c r="F1" s="78"/>
      <c r="G1" s="78"/>
      <c r="H1" s="78"/>
      <c r="I1" s="78"/>
    </row>
    <row r="2" spans="1:11" ht="28.5" customHeight="1" x14ac:dyDescent="0.25">
      <c r="A2" s="79" t="s">
        <v>116</v>
      </c>
      <c r="B2" s="79"/>
      <c r="C2" s="79"/>
      <c r="D2" s="79"/>
      <c r="E2" s="79"/>
      <c r="F2" s="79"/>
      <c r="G2" s="79"/>
      <c r="H2" s="79"/>
      <c r="I2" s="79"/>
    </row>
    <row r="3" spans="1:11" ht="32.2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124</v>
      </c>
      <c r="I3" s="28" t="s">
        <v>21</v>
      </c>
      <c r="J3" s="28" t="s">
        <v>22</v>
      </c>
      <c r="K3" s="63" t="s">
        <v>143</v>
      </c>
    </row>
    <row r="4" spans="1:11" ht="32.25" customHeight="1" outlineLevel="1" x14ac:dyDescent="0.25">
      <c r="B4" s="32">
        <v>45581</v>
      </c>
      <c r="C4" s="33" t="s">
        <v>117</v>
      </c>
      <c r="D4" s="33" t="s">
        <v>24</v>
      </c>
      <c r="E4" s="33" t="s">
        <v>118</v>
      </c>
      <c r="F4" s="34">
        <v>4140893</v>
      </c>
      <c r="G4" s="34">
        <v>331271</v>
      </c>
      <c r="H4" s="34">
        <f>F4+G4</f>
        <v>4472164</v>
      </c>
      <c r="I4" s="33" t="s">
        <v>26</v>
      </c>
      <c r="J4" s="33" t="s">
        <v>27</v>
      </c>
      <c r="K4" s="30">
        <v>45631</v>
      </c>
    </row>
    <row r="5" spans="1:11" ht="32.25" customHeight="1" outlineLevel="1" x14ac:dyDescent="0.25">
      <c r="B5" s="32">
        <v>45586</v>
      </c>
      <c r="C5" s="33" t="s">
        <v>119</v>
      </c>
      <c r="D5" s="33" t="s">
        <v>24</v>
      </c>
      <c r="E5" s="33" t="s">
        <v>120</v>
      </c>
      <c r="F5" s="34">
        <v>3902304</v>
      </c>
      <c r="G5" s="34">
        <v>312184</v>
      </c>
      <c r="H5" s="34">
        <f t="shared" ref="H5:H6" si="0">F5+G5</f>
        <v>4214488</v>
      </c>
      <c r="I5" s="33" t="s">
        <v>26</v>
      </c>
      <c r="J5" s="33" t="s">
        <v>27</v>
      </c>
      <c r="K5" t="s">
        <v>165</v>
      </c>
    </row>
    <row r="6" spans="1:11" ht="32.25" customHeight="1" outlineLevel="1" x14ac:dyDescent="0.25">
      <c r="B6" s="32">
        <v>45596</v>
      </c>
      <c r="C6" s="33" t="s">
        <v>121</v>
      </c>
      <c r="D6" s="33" t="s">
        <v>24</v>
      </c>
      <c r="E6" s="33" t="s">
        <v>122</v>
      </c>
      <c r="F6" s="34">
        <v>2017873</v>
      </c>
      <c r="G6" s="34">
        <v>161430</v>
      </c>
      <c r="H6" s="34">
        <f t="shared" si="0"/>
        <v>2179303</v>
      </c>
      <c r="I6" s="33" t="s">
        <v>26</v>
      </c>
      <c r="J6" s="33" t="s">
        <v>27</v>
      </c>
      <c r="K6" t="s">
        <v>166</v>
      </c>
    </row>
    <row r="7" spans="1:11" ht="27.75" customHeight="1" x14ac:dyDescent="0.25">
      <c r="F7" s="62">
        <f>SUM(F4:F6)</f>
        <v>10061070</v>
      </c>
      <c r="G7" s="62">
        <f>SUM(G4:G6)</f>
        <v>804885</v>
      </c>
      <c r="H7" s="62">
        <f>SUM(H4:H6)</f>
        <v>10865955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G9" sqref="G9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57.140625" customWidth="1"/>
    <col min="6" max="6" width="17.140625" style="36" customWidth="1"/>
    <col min="7" max="7" width="15.7109375" style="36" customWidth="1"/>
    <col min="8" max="8" width="11.42578125" customWidth="1"/>
    <col min="9" max="9" width="32.140625" customWidth="1"/>
    <col min="10" max="10" width="21.42578125" customWidth="1"/>
  </cols>
  <sheetData>
    <row r="1" spans="1:10" ht="31.5" customHeight="1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10" ht="31.5" customHeight="1" x14ac:dyDescent="0.25">
      <c r="A2" s="79" t="s">
        <v>102</v>
      </c>
      <c r="B2" s="79"/>
      <c r="C2" s="79"/>
      <c r="D2" s="79"/>
      <c r="E2" s="79"/>
      <c r="F2" s="79"/>
      <c r="G2" s="79"/>
      <c r="H2" s="79"/>
      <c r="I2" s="79"/>
    </row>
    <row r="3" spans="1:10" ht="24.7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ht="32.25" customHeight="1" outlineLevel="1" x14ac:dyDescent="0.25">
      <c r="B4" s="32">
        <v>45444</v>
      </c>
      <c r="C4" s="33" t="s">
        <v>103</v>
      </c>
      <c r="D4" s="33" t="s">
        <v>104</v>
      </c>
      <c r="E4" s="55" t="s">
        <v>105</v>
      </c>
      <c r="F4" s="34">
        <v>-4246549</v>
      </c>
      <c r="G4" s="34">
        <v>-339724</v>
      </c>
      <c r="H4" s="34">
        <f>F4+G4</f>
        <v>-4586273</v>
      </c>
      <c r="I4" s="33" t="s">
        <v>26</v>
      </c>
      <c r="J4" s="33" t="s">
        <v>27</v>
      </c>
    </row>
    <row r="5" spans="1:10" ht="32.25" customHeight="1" outlineLevel="1" x14ac:dyDescent="0.25">
      <c r="B5" s="32">
        <v>45455</v>
      </c>
      <c r="C5" s="33" t="s">
        <v>106</v>
      </c>
      <c r="D5" s="33" t="s">
        <v>37</v>
      </c>
      <c r="E5" s="33" t="s">
        <v>88</v>
      </c>
      <c r="F5" s="34">
        <v>-879432</v>
      </c>
      <c r="G5" s="34">
        <v>-70355</v>
      </c>
      <c r="H5" s="34">
        <f>F5+G5</f>
        <v>-949787</v>
      </c>
      <c r="I5" s="33" t="s">
        <v>26</v>
      </c>
      <c r="J5" s="33" t="s">
        <v>27</v>
      </c>
    </row>
    <row r="6" spans="1:10" x14ac:dyDescent="0.25">
      <c r="B6" s="35"/>
      <c r="F6" s="31"/>
      <c r="G6" s="31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25.85546875" customWidth="1"/>
    <col min="6" max="6" width="17.140625" style="36" customWidth="1"/>
    <col min="7" max="7" width="15.7109375" style="36" customWidth="1"/>
    <col min="8" max="8" width="11.42578125" customWidth="1"/>
    <col min="9" max="9" width="50" customWidth="1"/>
    <col min="10" max="10" width="21.42578125" customWidth="1"/>
  </cols>
  <sheetData>
    <row r="1" spans="1:10" ht="30" customHeight="1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10" ht="30" customHeigh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</row>
    <row r="3" spans="1:10" ht="30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ht="30" customHeight="1" outlineLevel="1" x14ac:dyDescent="0.25">
      <c r="B4" s="32">
        <v>45433</v>
      </c>
      <c r="C4" s="33" t="s">
        <v>97</v>
      </c>
      <c r="D4" s="33" t="s">
        <v>37</v>
      </c>
      <c r="E4" s="33" t="s">
        <v>88</v>
      </c>
      <c r="F4" s="34">
        <v>-20721951</v>
      </c>
      <c r="G4" s="34">
        <v>-1657756</v>
      </c>
      <c r="H4" s="34">
        <f>F4+G4</f>
        <v>-22379707</v>
      </c>
      <c r="I4" s="33" t="s">
        <v>26</v>
      </c>
      <c r="J4" s="33" t="s">
        <v>27</v>
      </c>
    </row>
    <row r="5" spans="1:10" x14ac:dyDescent="0.25">
      <c r="B5" s="35"/>
      <c r="F5" s="31"/>
      <c r="G5" s="31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0" sqref="H10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29.42578125" customWidth="1"/>
    <col min="6" max="6" width="17.140625" style="36" customWidth="1"/>
    <col min="7" max="7" width="15.7109375" style="36" customWidth="1"/>
    <col min="8" max="8" width="11.42578125" customWidth="1"/>
    <col min="9" max="9" width="33.5703125" customWidth="1"/>
    <col min="10" max="10" width="21.42578125" customWidth="1"/>
  </cols>
  <sheetData>
    <row r="1" spans="1:10" ht="29.25" customHeight="1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10" ht="31.5" customHeight="1" x14ac:dyDescent="0.25">
      <c r="A2" s="79" t="s">
        <v>86</v>
      </c>
      <c r="B2" s="79"/>
      <c r="C2" s="79"/>
      <c r="D2" s="79"/>
      <c r="E2" s="79"/>
      <c r="F2" s="79"/>
      <c r="G2" s="79"/>
      <c r="H2" s="79"/>
      <c r="I2" s="79"/>
    </row>
    <row r="3" spans="1:10" ht="24.7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ht="26.25" customHeight="1" outlineLevel="1" x14ac:dyDescent="0.25">
      <c r="B4" s="32">
        <v>45386</v>
      </c>
      <c r="C4" s="33" t="s">
        <v>87</v>
      </c>
      <c r="D4" s="33" t="s">
        <v>37</v>
      </c>
      <c r="E4" s="33" t="s">
        <v>88</v>
      </c>
      <c r="F4" s="34">
        <v>-7391242</v>
      </c>
      <c r="G4" s="34">
        <v>-591299</v>
      </c>
      <c r="H4" s="34">
        <f>F4+G4</f>
        <v>-7982541</v>
      </c>
      <c r="I4" s="33" t="s">
        <v>26</v>
      </c>
      <c r="J4" s="33" t="s">
        <v>27</v>
      </c>
    </row>
    <row r="5" spans="1:10" ht="26.25" customHeight="1" outlineLevel="1" x14ac:dyDescent="0.25">
      <c r="B5" s="32">
        <v>45386</v>
      </c>
      <c r="C5" s="33" t="s">
        <v>89</v>
      </c>
      <c r="D5" s="33" t="s">
        <v>37</v>
      </c>
      <c r="E5" s="33" t="s">
        <v>88</v>
      </c>
      <c r="F5" s="34">
        <v>-6359298</v>
      </c>
      <c r="G5" s="34">
        <v>-508744</v>
      </c>
      <c r="H5" s="34">
        <f t="shared" ref="H5:H9" si="0">F5+G5</f>
        <v>-6868042</v>
      </c>
      <c r="I5" s="33" t="s">
        <v>26</v>
      </c>
      <c r="J5" s="33" t="s">
        <v>27</v>
      </c>
    </row>
    <row r="6" spans="1:10" ht="26.25" customHeight="1" outlineLevel="1" x14ac:dyDescent="0.25">
      <c r="B6" s="32">
        <v>45386</v>
      </c>
      <c r="C6" s="33" t="s">
        <v>90</v>
      </c>
      <c r="D6" s="33" t="s">
        <v>37</v>
      </c>
      <c r="E6" s="33" t="s">
        <v>88</v>
      </c>
      <c r="F6" s="34">
        <v>-9362503</v>
      </c>
      <c r="G6" s="34">
        <v>-749000</v>
      </c>
      <c r="H6" s="34">
        <f t="shared" si="0"/>
        <v>-10111503</v>
      </c>
      <c r="I6" s="33" t="s">
        <v>26</v>
      </c>
      <c r="J6" s="33" t="s">
        <v>27</v>
      </c>
    </row>
    <row r="7" spans="1:10" ht="26.25" customHeight="1" outlineLevel="1" x14ac:dyDescent="0.25">
      <c r="B7" s="32">
        <v>45408</v>
      </c>
      <c r="C7" s="33" t="s">
        <v>91</v>
      </c>
      <c r="D7" s="33" t="s">
        <v>37</v>
      </c>
      <c r="E7" s="33" t="s">
        <v>88</v>
      </c>
      <c r="F7" s="34">
        <v>-240216</v>
      </c>
      <c r="G7" s="34">
        <v>-19217</v>
      </c>
      <c r="H7" s="34">
        <f t="shared" si="0"/>
        <v>-259433</v>
      </c>
      <c r="I7" s="33" t="s">
        <v>26</v>
      </c>
      <c r="J7" s="33" t="s">
        <v>27</v>
      </c>
    </row>
    <row r="8" spans="1:10" ht="26.25" customHeight="1" outlineLevel="1" x14ac:dyDescent="0.25">
      <c r="B8" s="32">
        <v>45408</v>
      </c>
      <c r="C8" s="33" t="s">
        <v>92</v>
      </c>
      <c r="D8" s="33" t="s">
        <v>37</v>
      </c>
      <c r="E8" s="33" t="s">
        <v>88</v>
      </c>
      <c r="F8" s="34">
        <v>-2386105</v>
      </c>
      <c r="G8" s="34">
        <v>-190888</v>
      </c>
      <c r="H8" s="34">
        <f t="shared" si="0"/>
        <v>-2576993</v>
      </c>
      <c r="I8" s="33" t="s">
        <v>26</v>
      </c>
      <c r="J8" s="33" t="s">
        <v>27</v>
      </c>
    </row>
    <row r="9" spans="1:10" ht="26.25" customHeight="1" outlineLevel="1" x14ac:dyDescent="0.25">
      <c r="B9" s="32">
        <v>45408</v>
      </c>
      <c r="C9" s="33" t="s">
        <v>93</v>
      </c>
      <c r="D9" s="33" t="s">
        <v>37</v>
      </c>
      <c r="E9" s="33" t="s">
        <v>88</v>
      </c>
      <c r="F9" s="34">
        <v>-66500</v>
      </c>
      <c r="G9" s="34">
        <v>-5320</v>
      </c>
      <c r="H9" s="34">
        <f t="shared" si="0"/>
        <v>-71820</v>
      </c>
      <c r="I9" s="33" t="s">
        <v>26</v>
      </c>
      <c r="J9" s="33" t="s">
        <v>27</v>
      </c>
    </row>
    <row r="10" spans="1:10" x14ac:dyDescent="0.25">
      <c r="B10" s="35"/>
      <c r="F10" s="31">
        <f>SUM(F4:F9)</f>
        <v>-25805864</v>
      </c>
      <c r="G10" s="31">
        <f t="shared" ref="G10:H10" si="1">SUM(G4:G9)</f>
        <v>-2064468</v>
      </c>
      <c r="H10" s="31">
        <f t="shared" si="1"/>
        <v>-27870332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H17" sqref="H17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75.42578125" customWidth="1"/>
    <col min="6" max="6" width="17.140625" style="36" customWidth="1"/>
    <col min="7" max="7" width="15.7109375" style="36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10" x14ac:dyDescent="0.25">
      <c r="A2" s="79" t="s">
        <v>69</v>
      </c>
      <c r="B2" s="79"/>
      <c r="C2" s="79"/>
      <c r="D2" s="79"/>
      <c r="E2" s="79"/>
      <c r="F2" s="79"/>
      <c r="G2" s="79"/>
      <c r="H2" s="79"/>
      <c r="I2" s="79"/>
    </row>
    <row r="3" spans="1:10" ht="24.7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outlineLevel="1" x14ac:dyDescent="0.25">
      <c r="B4" s="32">
        <v>45353</v>
      </c>
      <c r="C4" s="33" t="s">
        <v>70</v>
      </c>
      <c r="D4" s="33" t="s">
        <v>24</v>
      </c>
      <c r="E4" s="33" t="s">
        <v>71</v>
      </c>
      <c r="F4" s="34">
        <v>3790500</v>
      </c>
      <c r="G4" s="34">
        <v>303240</v>
      </c>
      <c r="H4" s="34">
        <f>F4+G4</f>
        <v>4093740</v>
      </c>
      <c r="I4" s="33" t="s">
        <v>26</v>
      </c>
      <c r="J4" s="33" t="s">
        <v>27</v>
      </c>
    </row>
    <row r="5" spans="1:10" outlineLevel="1" x14ac:dyDescent="0.25">
      <c r="B5" s="32">
        <v>45357</v>
      </c>
      <c r="C5" s="33" t="s">
        <v>72</v>
      </c>
      <c r="D5" s="33" t="s">
        <v>24</v>
      </c>
      <c r="E5" s="33" t="s">
        <v>73</v>
      </c>
      <c r="F5" s="34">
        <v>3059000</v>
      </c>
      <c r="G5" s="34">
        <v>244720</v>
      </c>
      <c r="H5" s="34">
        <f t="shared" ref="H5:H6" si="0">F5+G5</f>
        <v>3303720</v>
      </c>
      <c r="I5" s="33" t="s">
        <v>26</v>
      </c>
      <c r="J5" s="33" t="s">
        <v>27</v>
      </c>
    </row>
    <row r="6" spans="1:10" outlineLevel="1" x14ac:dyDescent="0.25">
      <c r="B6" s="32">
        <v>45360</v>
      </c>
      <c r="C6" s="33" t="s">
        <v>74</v>
      </c>
      <c r="D6" s="33" t="s">
        <v>24</v>
      </c>
      <c r="E6" s="33" t="s">
        <v>75</v>
      </c>
      <c r="F6" s="34">
        <v>4256000</v>
      </c>
      <c r="G6" s="34">
        <v>340480</v>
      </c>
      <c r="H6" s="34">
        <f t="shared" si="0"/>
        <v>4596480</v>
      </c>
      <c r="I6" s="33" t="s">
        <v>26</v>
      </c>
      <c r="J6" s="33" t="s">
        <v>27</v>
      </c>
    </row>
    <row r="7" spans="1:10" x14ac:dyDescent="0.25">
      <c r="F7" s="36">
        <f>SUM(F4:F6)</f>
        <v>11105500</v>
      </c>
      <c r="G7" s="36">
        <f t="shared" ref="G7:H7" si="1">SUM(G4:G6)</f>
        <v>888440</v>
      </c>
      <c r="H7" s="36">
        <f t="shared" si="1"/>
        <v>11993940</v>
      </c>
    </row>
    <row r="10" spans="1:10" x14ac:dyDescent="0.25">
      <c r="B10" s="35"/>
      <c r="F10" s="31"/>
      <c r="G10" s="31"/>
    </row>
    <row r="12" spans="1:10" x14ac:dyDescent="0.25">
      <c r="B12" s="30" t="s">
        <v>84</v>
      </c>
    </row>
    <row r="13" spans="1:10" x14ac:dyDescent="0.25">
      <c r="B13" s="32" t="s">
        <v>110</v>
      </c>
      <c r="C13" s="33">
        <v>703</v>
      </c>
      <c r="E13" s="32" t="s">
        <v>76</v>
      </c>
      <c r="F13" s="34">
        <f>H13/1.08</f>
        <v>-17715733.333333332</v>
      </c>
      <c r="G13" s="34">
        <f>F13*8%</f>
        <v>-1417258.6666666665</v>
      </c>
      <c r="H13" s="34">
        <v>-19132992</v>
      </c>
      <c r="I13" s="33" t="s">
        <v>26</v>
      </c>
      <c r="J13" s="33" t="s">
        <v>27</v>
      </c>
    </row>
    <row r="14" spans="1:10" outlineLevel="1" x14ac:dyDescent="0.25">
      <c r="B14" s="32">
        <v>45367</v>
      </c>
      <c r="C14" s="33">
        <v>12620</v>
      </c>
      <c r="D14" s="33" t="s">
        <v>24</v>
      </c>
      <c r="E14" s="33" t="s">
        <v>76</v>
      </c>
      <c r="F14" s="34">
        <v>-6643400</v>
      </c>
      <c r="G14" s="34">
        <v>-531472</v>
      </c>
      <c r="H14" s="34">
        <f>F14+G14</f>
        <v>-7174872</v>
      </c>
      <c r="I14" s="33" t="s">
        <v>26</v>
      </c>
      <c r="J14" s="33" t="s">
        <v>27</v>
      </c>
    </row>
    <row r="15" spans="1:10" outlineLevel="1" x14ac:dyDescent="0.25">
      <c r="B15" s="32">
        <v>45367</v>
      </c>
      <c r="C15" s="33" t="s">
        <v>77</v>
      </c>
      <c r="D15" s="33" t="s">
        <v>24</v>
      </c>
      <c r="E15" s="33" t="s">
        <v>78</v>
      </c>
      <c r="F15" s="34">
        <v>-5352411</v>
      </c>
      <c r="G15" s="34">
        <v>-535241</v>
      </c>
      <c r="H15" s="34">
        <f>F15+G15</f>
        <v>-5887652</v>
      </c>
      <c r="I15" s="33" t="s">
        <v>26</v>
      </c>
      <c r="J15" s="33" t="s">
        <v>27</v>
      </c>
    </row>
    <row r="16" spans="1:10" outlineLevel="1" x14ac:dyDescent="0.25">
      <c r="B16" s="32">
        <v>45367</v>
      </c>
      <c r="C16" s="33" t="s">
        <v>79</v>
      </c>
      <c r="D16" s="33" t="s">
        <v>24</v>
      </c>
      <c r="E16" s="33" t="s">
        <v>78</v>
      </c>
      <c r="F16" s="34">
        <v>-7225374</v>
      </c>
      <c r="G16" s="34">
        <v>-578030</v>
      </c>
      <c r="H16" s="34">
        <f>F16+G16</f>
        <v>-7803404</v>
      </c>
      <c r="I16" s="33" t="s">
        <v>26</v>
      </c>
      <c r="J16" s="33" t="s">
        <v>27</v>
      </c>
    </row>
    <row r="17" spans="6:8" x14ac:dyDescent="0.25">
      <c r="F17" s="36">
        <f>SUM(F13:F16)</f>
        <v>-36936918.333333328</v>
      </c>
      <c r="G17" s="36">
        <f t="shared" ref="G17:H17" si="2">SUM(G13:G16)</f>
        <v>-3062001.6666666665</v>
      </c>
      <c r="H17" s="36">
        <f t="shared" si="2"/>
        <v>-39998920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"/>
  <sheetViews>
    <sheetView zoomScaleNormal="100" workbookViewId="0">
      <selection activeCell="J1" sqref="J1:J1048576"/>
    </sheetView>
  </sheetViews>
  <sheetFormatPr defaultColWidth="9.140625" defaultRowHeight="15" outlineLevelRow="1" x14ac:dyDescent="0.25"/>
  <cols>
    <col min="1" max="1" width="1.42578125" customWidth="1"/>
    <col min="2" max="2" width="14.28515625" style="30" customWidth="1"/>
    <col min="3" max="4" width="11.42578125" customWidth="1"/>
    <col min="5" max="5" width="30.28515625" customWidth="1"/>
    <col min="6" max="6" width="17.140625" style="36" customWidth="1"/>
    <col min="7" max="7" width="15.7109375" style="36" customWidth="1"/>
    <col min="8" max="8" width="17.28515625" customWidth="1"/>
    <col min="9" max="9" width="34.28515625" customWidth="1"/>
    <col min="10" max="10" width="21.42578125" customWidth="1"/>
  </cols>
  <sheetData>
    <row r="1" spans="1:10" ht="30.75" customHeight="1" x14ac:dyDescent="0.25">
      <c r="A1" s="80" t="s">
        <v>14</v>
      </c>
      <c r="B1" s="80"/>
      <c r="C1" s="80"/>
      <c r="D1" s="80"/>
      <c r="E1" s="80"/>
      <c r="F1" s="80"/>
      <c r="G1" s="80"/>
      <c r="H1" s="80"/>
      <c r="I1" s="80"/>
    </row>
    <row r="2" spans="1:10" ht="34.5" customHeight="1" x14ac:dyDescent="0.25">
      <c r="A2" s="81" t="s">
        <v>57</v>
      </c>
      <c r="B2" s="81"/>
      <c r="C2" s="81"/>
      <c r="D2" s="81"/>
      <c r="E2" s="81"/>
      <c r="F2" s="81"/>
      <c r="G2" s="81"/>
      <c r="H2" s="81"/>
      <c r="I2" s="81"/>
    </row>
    <row r="3" spans="1:10" ht="32.25" customHeight="1" x14ac:dyDescent="0.25">
      <c r="B3" s="27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9" t="s">
        <v>0</v>
      </c>
      <c r="H3" s="28" t="s">
        <v>48</v>
      </c>
      <c r="I3" s="28" t="s">
        <v>21</v>
      </c>
      <c r="J3" s="28" t="s">
        <v>22</v>
      </c>
    </row>
    <row r="4" spans="1:10" ht="24" customHeight="1" outlineLevel="1" x14ac:dyDescent="0.25">
      <c r="B4" s="32">
        <v>45325</v>
      </c>
      <c r="C4" s="33" t="s">
        <v>58</v>
      </c>
      <c r="D4" s="33" t="s">
        <v>24</v>
      </c>
      <c r="E4" s="33" t="s">
        <v>59</v>
      </c>
      <c r="F4" s="34">
        <v>16027218</v>
      </c>
      <c r="G4" s="34">
        <v>1282177</v>
      </c>
      <c r="H4" s="34">
        <f>F4+G4</f>
        <v>17309395</v>
      </c>
      <c r="I4" s="33" t="s">
        <v>26</v>
      </c>
      <c r="J4" s="33" t="s">
        <v>27</v>
      </c>
    </row>
    <row r="5" spans="1:10" ht="24" customHeight="1" outlineLevel="1" x14ac:dyDescent="0.25">
      <c r="B5" s="32">
        <v>45329</v>
      </c>
      <c r="C5" s="33" t="s">
        <v>60</v>
      </c>
      <c r="D5" s="33" t="s">
        <v>24</v>
      </c>
      <c r="E5" s="33" t="s">
        <v>61</v>
      </c>
      <c r="F5" s="34">
        <v>16638216</v>
      </c>
      <c r="G5" s="34">
        <v>1331057</v>
      </c>
      <c r="H5" s="34">
        <f t="shared" ref="H5:H9" si="0">F5+G5</f>
        <v>17969273</v>
      </c>
      <c r="I5" s="33" t="s">
        <v>26</v>
      </c>
      <c r="J5" s="33" t="s">
        <v>27</v>
      </c>
    </row>
    <row r="6" spans="1:10" ht="24" customHeight="1" outlineLevel="1" x14ac:dyDescent="0.25">
      <c r="B6" s="32">
        <v>45339</v>
      </c>
      <c r="C6" s="33" t="s">
        <v>62</v>
      </c>
      <c r="D6" s="33" t="s">
        <v>24</v>
      </c>
      <c r="E6" s="33" t="s">
        <v>63</v>
      </c>
      <c r="F6" s="34">
        <v>1729000</v>
      </c>
      <c r="G6" s="34">
        <v>138320</v>
      </c>
      <c r="H6" s="34">
        <f t="shared" si="0"/>
        <v>1867320</v>
      </c>
      <c r="I6" s="33" t="s">
        <v>26</v>
      </c>
      <c r="J6" s="33" t="s">
        <v>27</v>
      </c>
    </row>
    <row r="7" spans="1:10" ht="24" customHeight="1" outlineLevel="1" x14ac:dyDescent="0.25">
      <c r="B7" s="32">
        <v>45348</v>
      </c>
      <c r="C7" s="33" t="s">
        <v>64</v>
      </c>
      <c r="D7" s="33" t="s">
        <v>24</v>
      </c>
      <c r="E7" s="33" t="s">
        <v>65</v>
      </c>
      <c r="F7" s="34">
        <v>5386500</v>
      </c>
      <c r="G7" s="34">
        <v>430920</v>
      </c>
      <c r="H7" s="34">
        <f t="shared" si="0"/>
        <v>5817420</v>
      </c>
      <c r="I7" s="33" t="s">
        <v>26</v>
      </c>
      <c r="J7" s="33" t="s">
        <v>27</v>
      </c>
    </row>
    <row r="8" spans="1:10" ht="24" customHeight="1" outlineLevel="1" x14ac:dyDescent="0.25">
      <c r="B8" s="32">
        <v>45350</v>
      </c>
      <c r="C8" s="33" t="s">
        <v>66</v>
      </c>
      <c r="D8" s="33" t="s">
        <v>24</v>
      </c>
      <c r="E8" s="33" t="s">
        <v>67</v>
      </c>
      <c r="F8" s="34">
        <v>4389000</v>
      </c>
      <c r="G8" s="34">
        <v>351120</v>
      </c>
      <c r="H8" s="34">
        <f t="shared" si="0"/>
        <v>4740120</v>
      </c>
      <c r="I8" s="33" t="s">
        <v>26</v>
      </c>
      <c r="J8" s="33" t="s">
        <v>27</v>
      </c>
    </row>
    <row r="9" spans="1:10" x14ac:dyDescent="0.25">
      <c r="B9" s="35"/>
      <c r="F9" s="46">
        <f>SUM(F4:F8)</f>
        <v>44169934</v>
      </c>
      <c r="G9" s="46">
        <f>SUM(G4:G8)</f>
        <v>3533594</v>
      </c>
      <c r="H9" s="47">
        <f t="shared" si="0"/>
        <v>47703528</v>
      </c>
    </row>
    <row r="11" spans="1:10" x14ac:dyDescent="0.25">
      <c r="H11" s="36"/>
    </row>
  </sheetData>
  <mergeCells count="2">
    <mergeCell ref="A1:I1"/>
    <mergeCell ref="A2:I2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</vt:lpstr>
      <vt:lpstr>T12</vt:lpstr>
      <vt:lpstr>T11</vt:lpstr>
      <vt:lpstr>T10</vt:lpstr>
      <vt:lpstr>T6</vt:lpstr>
      <vt:lpstr>T5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2024-04-23T06:35:20Z</cp:lastPrinted>
  <dcterms:created xsi:type="dcterms:W3CDTF">2023-02-25T03:11:04Z</dcterms:created>
  <dcterms:modified xsi:type="dcterms:W3CDTF">2025-02-22T04:10:49Z</dcterms:modified>
</cp:coreProperties>
</file>