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026 -  SỐ HỢP ĐỒNG VAY 2026042CVHMKHBB\7. TRA NTFs 23.06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<sst xmlns="http://schemas.openxmlformats.org/spreadsheetml/2006/main" count="30" uniqueCount="30">
  <si>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               CHỨNG TỪ GIAO DỊCH
        ỦY NHIỆM CHI -  PAYMENT ODER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</si>
  <si>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</si>
  <si>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</si>
  <si>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</si>
  <si>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</si>
  <si>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</si>
  <si>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</si>
  <si>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</si>
  <si>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</si>
  <si>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</si>
  <si>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</si>
  <si>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</si>
  <si>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DÀNH CHO NGÂN HÀNG (for Bank' s Use only)    MÃ VAT:</t>
  </si>
  <si>
    <t>Thanh toán viên</t>
  </si>
  <si>
    <t>Kiểm soát</t>
  </si>
  <si>
    <t>Giám đốc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</si>
  <si>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</si>
  <si>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</si>
  <si>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t xml:space="preserve">Số TK (A/c No.):  1452946868 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</si>
  <si>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 xml:space="preserve">Công Ty Cổ Phần Sản Xuất Thực Phẩm Ngọc Thơm Foods </t>
    </r>
  </si>
  <si>
    <r>
      <t>Địa chỉ</t>
    </r>
    <r>
      <rPr>
        <i/>
        <sz val="11"/>
        <rFont val="Times New Roman"/>
        <family val="1"/>
      </rPr>
      <t xml:space="preserve"> (Address):  Lô E5, Đường số 9, Cụm công nghiệp Hải Sơn Đức Hòa Đông, Xã Mỹ Hạnh, Tỉnh Tây Ninh, Việt Nam</t>
    </r>
  </si>
  <si>
    <t>Tại NH (with bank):BIDV – CN Ba mươi tháng tư</t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</si>
  <si>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</si>
  <si>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</si>
  <si>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</si>
  <si>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</si>
  <si>
    <t xml:space="preserve">  Ngân hàng TMCP Ngoại thương Việt Nam
  Chi nhánh Đông Đồng Nai
  Địa chỉ: Số 53A/4 Quốc lộ 1A, Phường Hố Nai, TP Đồng Nai 
  Mã VAT: 0100112437145</t>
  </si>
  <si>
    <t>Ngày (Date): 23/06/2026</t>
  </si>
  <si>
    <t>Tám trăm bốn mươi bốn triệu, ba trăm bảy mươi mốt nghìn, sáu trăm sáu mươi chín đồng</t>
  </si>
  <si>
    <t>Thanh toán tiền hàng theo Hóa đơn số 193, 194 ngày 11/05/2026, Hóa đơn số 195, 196 ngày 12/05/2026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</si>
</sst>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>
      <alignment vertical="top"/>
    </xf>
    <xf numFmtId="0" fontId="3" fillId="0" borderId="0"/>
  </cellStyleXfs>
  <cellXfs count="83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0" fontId="9" fillId="0" borderId="0" xfId="0" applyFont="1"/>
    <xf numFmtId="0" fontId="0" fillId="0" borderId="25" xfId="0" applyBorder="1"/>
    <xf numFmtId="0" fontId="9" fillId="0" borderId="0" xfId="2" applyFont="1" applyBorder="1"/>
    <xf numFmtId="165" fontId="16" fillId="0" borderId="16" xfId="0" applyNumberFormat="1" applyFont="1" applyBorder="1"/>
    <xf numFmtId="0" fontId="2" fillId="0" borderId="18" xfId="2" applyFont="1" applyBorder="1" applyAlignment="1">
      <alignment horizontal="center"/>
    </xf>
    <xf numFmtId="0" fontId="0" fillId="0" borderId="4" xfId="0" applyBorder="1"/>
    <xf numFmtId="0" fontId="0" fillId="0" borderId="18" xfId="0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Border="1"/>
    <xf numFmtId="0" fontId="0" fillId="0" borderId="17" xfId="0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15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zoomScaleNormal="100" workbookViewId="0">
      <selection activeCell="F4" sqref="F4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26.85546875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52"/>
      <c r="B1" s="53"/>
      <c r="C1" s="4" t="s">
        <v>26</v>
      </c>
      <c r="D1" s="5"/>
      <c r="E1" s="51" t="s">
        <v>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 s="1" customFormat="1" ht="15.75" customHeight="1" x14ac:dyDescent="0.25">
      <c r="A2" s="6"/>
      <c r="B2" s="7"/>
      <c r="C2" s="8"/>
      <c r="D2" s="7"/>
      <c r="E2" s="46" t="s">
        <v>27</v>
      </c>
      <c r="F2" s="47"/>
      <c r="G2" s="47"/>
      <c r="H2" s="47"/>
      <c r="I2" s="48"/>
      <c r="J2" s="2" t="e">
        <f ca="1">VLOOKUP($H$1,DataVCB,10,0)</f>
        <v>#REF!</v>
      </c>
    </row>
    <row r="3" spans="1:256" ht="24.75" customHeight="1" x14ac:dyDescent="0.25">
      <c r="A3" s="75" t="s">
        <v>1</v>
      </c>
      <c r="B3" s="79" t="s">
        <v>23</v>
      </c>
      <c r="C3" s="80"/>
      <c r="D3" s="9"/>
      <c r="E3" s="10" t="s">
        <v>2</v>
      </c>
      <c r="F3" s="11"/>
      <c r="G3" s="12" t="s">
        <v>3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76"/>
      <c r="B4" s="13" t="s">
        <v>4</v>
      </c>
      <c r="C4" s="14"/>
      <c r="D4" s="11"/>
      <c r="E4" s="15" t="s">
        <v>5</v>
      </c>
      <c r="F4" s="45">
        <v>844371669</v>
      </c>
      <c r="G4" s="38" t="s">
        <v>6</v>
      </c>
      <c r="H4" s="16" t="s">
        <v>7</v>
      </c>
      <c r="I4" s="34"/>
      <c r="J4" s="2" t="e">
        <f ca="1">VLOOKUP($H$1,DataVCB,4,0)</f>
        <v>#REF!</v>
      </c>
    </row>
    <row r="5" spans="1:256" ht="30.75" customHeight="1" x14ac:dyDescent="0.25">
      <c r="A5" s="76"/>
      <c r="B5" s="81" t="s">
        <v>8</v>
      </c>
      <c r="C5" s="82"/>
      <c r="D5" s="11"/>
      <c r="E5" s="17" t="s">
        <v>9</v>
      </c>
      <c r="F5" s="18"/>
      <c r="G5" s="19"/>
      <c r="H5" s="16" t="s">
        <v>10</v>
      </c>
      <c r="I5" s="34"/>
      <c r="J5" s="2" t="e">
        <f ca="1">VLOOKUP($H$1,DataVCB,9,0)</f>
        <v>#REF!</v>
      </c>
    </row>
    <row r="6" spans="1:256" ht="30.75" customHeight="1" x14ac:dyDescent="0.25">
      <c r="A6" s="76"/>
      <c r="B6" s="77" t="s">
        <v>22</v>
      </c>
      <c r="C6" s="78"/>
      <c r="D6" s="11"/>
      <c r="E6" s="68" t="s">
        <v>28</v>
      </c>
      <c r="F6" s="69"/>
      <c r="G6" s="70"/>
      <c r="H6" s="11"/>
      <c r="I6" s="33"/>
      <c r="J6" s="2" t="e">
        <f ca="1">VLOOKUP(J5,DMNH,2,0)</f>
        <v>#REF!</v>
      </c>
    </row>
    <row r="7" spans="1:256" ht="26.25" customHeight="1" x14ac:dyDescent="0.25">
      <c r="A7" s="76"/>
      <c r="B7" s="20" t="s">
        <v>16</v>
      </c>
      <c r="C7" s="21"/>
      <c r="D7" s="22"/>
      <c r="E7" s="71"/>
      <c r="F7" s="47"/>
      <c r="G7" s="48"/>
      <c r="H7" s="11"/>
      <c r="I7" s="33"/>
      <c r="J7" s="2" t="e">
        <f ca="1">VLOOKUP($H$1,DataVCB,11,0)</f>
        <v>#REF!</v>
      </c>
    </row>
    <row r="8" spans="1:256" ht="22.5" customHeight="1" x14ac:dyDescent="0.25">
      <c r="A8" s="76"/>
      <c r="B8" s="40" t="s">
        <v>17</v>
      </c>
      <c r="C8" s="44"/>
      <c r="D8" s="11"/>
      <c r="E8" s="23" t="s">
        <v>11</v>
      </c>
      <c r="F8" s="11"/>
      <c r="G8" s="11"/>
      <c r="H8" s="11"/>
      <c r="I8" s="33"/>
    </row>
    <row r="9" spans="1:256" ht="24" customHeight="1" x14ac:dyDescent="0.25">
      <c r="A9" s="76"/>
      <c r="B9" s="13" t="s">
        <v>18</v>
      </c>
      <c r="C9" s="24"/>
      <c r="D9" s="9"/>
      <c r="E9" s="72" t="s">
        <v>29</v>
      </c>
      <c r="F9" s="73"/>
      <c r="G9" s="73"/>
      <c r="H9" s="73"/>
      <c r="I9" s="74"/>
    </row>
    <row r="10" spans="1:256" ht="36" customHeight="1" x14ac:dyDescent="0.25">
      <c r="A10" s="76"/>
      <c r="B10" s="49" t="s">
        <v>19</v>
      </c>
      <c r="C10" s="50"/>
      <c r="D10" s="11"/>
      <c r="E10" s="71"/>
      <c r="F10" s="47"/>
      <c r="G10" s="47"/>
      <c r="H10" s="47"/>
      <c r="I10" s="48"/>
    </row>
    <row r="11" spans="1:256" ht="57.75" customHeight="1" x14ac:dyDescent="0.25">
      <c r="A11" s="76"/>
      <c r="B11" s="77" t="s">
        <v>20</v>
      </c>
      <c r="C11" s="78"/>
      <c r="D11" s="42"/>
      <c r="E11" s="56" t="s">
        <v>24</v>
      </c>
      <c r="F11" s="59" t="s">
        <v>25</v>
      </c>
      <c r="G11" s="60"/>
      <c r="H11" s="60"/>
      <c r="I11" s="61"/>
    </row>
    <row r="12" spans="1:256" ht="39" customHeight="1" x14ac:dyDescent="0.25">
      <c r="A12" s="76"/>
      <c r="B12" s="54" t="s">
        <v>21</v>
      </c>
      <c r="C12" s="55"/>
      <c r="D12" s="42"/>
      <c r="E12" s="57"/>
      <c r="F12" s="62"/>
      <c r="G12" s="63"/>
      <c r="H12" s="63"/>
      <c r="I12" s="64"/>
    </row>
    <row r="13" spans="1:256" x14ac:dyDescent="0.25">
      <c r="A13" s="76"/>
      <c r="B13" s="11"/>
      <c r="C13" s="11"/>
      <c r="D13" s="11"/>
      <c r="E13" s="58"/>
      <c r="F13" s="65"/>
      <c r="G13" s="66"/>
      <c r="H13" s="66"/>
      <c r="I13" s="67"/>
    </row>
    <row r="14" spans="1:256" s="3" customFormat="1" x14ac:dyDescent="0.25">
      <c r="A14" s="76"/>
      <c r="B14" s="25" t="s">
        <v>12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76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76"/>
      <c r="B16" s="29"/>
      <c r="C16" s="30" t="s">
        <v>13</v>
      </c>
      <c r="D16" s="31"/>
      <c r="E16" s="30" t="s">
        <v>14</v>
      </c>
      <c r="F16" s="31"/>
      <c r="G16" s="31"/>
      <c r="H16" s="31" t="s">
        <v>15</v>
      </c>
      <c r="I16" s="36"/>
    </row>
    <row r="17" spans="1:9" x14ac:dyDescent="0.25">
      <c r="A17" s="76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76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76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76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3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2026-06-22T10:36:08Z</cp:lastPrinted>
  <dcterms:created xsi:type="dcterms:W3CDTF">2008-08-21T01:31:10Z</dcterms:created>
  <dcterms:modified xsi:type="dcterms:W3CDTF">2026-06-22T10:36:13Z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